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ssion_Tableau de facturation automatiser suivi d'émission\"/>
    </mc:Choice>
  </mc:AlternateContent>
  <xr:revisionPtr revIDLastSave="0" documentId="12_ncr:500000_{50463709-6A05-42AA-8D24-448EEBB0CBFF}" xr6:coauthVersionLast="31" xr6:coauthVersionMax="31" xr10:uidLastSave="{00000000-0000-0000-0000-000000000000}"/>
  <bookViews>
    <workbookView xWindow="0" yWindow="0" windowWidth="41520" windowHeight="8844" tabRatio="500" activeTab="2" xr2:uid="{00000000-000D-0000-FFFF-FFFF00000000}"/>
  </bookViews>
  <sheets>
    <sheet name="BLOC X" sheetId="1" r:id="rId1"/>
    <sheet name="BLOC Y" sheetId="2" r:id="rId2"/>
    <sheet name="PARKINGS" sheetId="3" r:id="rId3"/>
    <sheet name="SUIVI EMISSION FACTURE" sheetId="4" r:id="rId4"/>
    <sheet name="IndexCommande" sheetId="24" r:id="rId5"/>
  </sheets>
  <calcPr calcId="162913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7" i="4" l="1"/>
  <c r="L57" i="4"/>
  <c r="N57" i="4"/>
  <c r="K56" i="4"/>
  <c r="L56" i="4"/>
  <c r="N56" i="4"/>
  <c r="K55" i="4"/>
  <c r="L55" i="4"/>
  <c r="N55" i="4"/>
  <c r="K54" i="4"/>
  <c r="L54" i="4"/>
  <c r="N54" i="4"/>
  <c r="K53" i="4"/>
  <c r="L53" i="4"/>
  <c r="N53" i="4"/>
  <c r="K52" i="4"/>
  <c r="L52" i="4"/>
  <c r="N52" i="4"/>
  <c r="K51" i="4"/>
  <c r="L51" i="4"/>
  <c r="N51" i="4"/>
  <c r="K50" i="4"/>
  <c r="L50" i="4"/>
  <c r="N50" i="4"/>
  <c r="K49" i="4"/>
  <c r="L49" i="4"/>
  <c r="N49" i="4"/>
  <c r="K48" i="4"/>
  <c r="L48" i="4"/>
  <c r="N48" i="4"/>
  <c r="K47" i="4"/>
  <c r="L47" i="4"/>
  <c r="N47" i="4"/>
  <c r="K46" i="4"/>
  <c r="L46" i="4"/>
  <c r="N46" i="4"/>
  <c r="K45" i="4"/>
  <c r="L45" i="4"/>
  <c r="N45" i="4"/>
  <c r="K44" i="4"/>
  <c r="L44" i="4"/>
  <c r="N44" i="4"/>
  <c r="K43" i="4"/>
  <c r="L43" i="4"/>
  <c r="N43" i="4"/>
  <c r="K42" i="4"/>
  <c r="L42" i="4"/>
  <c r="N42" i="4"/>
  <c r="K41" i="4"/>
  <c r="L41" i="4"/>
  <c r="N41" i="4"/>
  <c r="K40" i="4"/>
  <c r="L40" i="4"/>
  <c r="N40" i="4"/>
  <c r="K39" i="4"/>
  <c r="L39" i="4"/>
  <c r="N39" i="4"/>
  <c r="K38" i="4"/>
  <c r="L38" i="4"/>
  <c r="N38" i="4"/>
  <c r="K37" i="4"/>
  <c r="L37" i="4"/>
  <c r="N37" i="4"/>
  <c r="K36" i="4"/>
  <c r="L36" i="4"/>
  <c r="N36" i="4"/>
  <c r="T4" i="1"/>
  <c r="K5" i="4"/>
  <c r="L5" i="4"/>
  <c r="N5" i="4"/>
  <c r="T5" i="1"/>
  <c r="K6" i="4"/>
  <c r="L6" i="4"/>
  <c r="N6" i="4"/>
  <c r="T6" i="1"/>
  <c r="K7" i="4"/>
  <c r="L7" i="4"/>
  <c r="N7" i="4"/>
  <c r="T7" i="1"/>
  <c r="K8" i="4"/>
  <c r="L8" i="4"/>
  <c r="N8" i="4"/>
  <c r="T8" i="1"/>
  <c r="K9" i="4"/>
  <c r="L9" i="4"/>
  <c r="N9" i="4"/>
  <c r="T9" i="1"/>
  <c r="K10" i="4"/>
  <c r="L10" i="4"/>
  <c r="N10" i="4"/>
  <c r="T10" i="1"/>
  <c r="K11" i="4"/>
  <c r="L11" i="4"/>
  <c r="N11" i="4"/>
  <c r="T11" i="1"/>
  <c r="K12" i="4"/>
  <c r="L12" i="4"/>
  <c r="N12" i="4"/>
  <c r="T12" i="1"/>
  <c r="K13" i="4"/>
  <c r="L13" i="4"/>
  <c r="N13" i="4"/>
  <c r="T13" i="1"/>
  <c r="K14" i="4"/>
  <c r="L14" i="4"/>
  <c r="N14" i="4"/>
  <c r="T14" i="1"/>
  <c r="K15" i="4"/>
  <c r="L15" i="4"/>
  <c r="N15" i="4"/>
  <c r="T15" i="1"/>
  <c r="K16" i="4"/>
  <c r="L16" i="4"/>
  <c r="N16" i="4"/>
  <c r="T16" i="1"/>
  <c r="K17" i="4"/>
  <c r="L17" i="4"/>
  <c r="N17" i="4"/>
  <c r="T17" i="1"/>
  <c r="K18" i="4"/>
  <c r="L18" i="4"/>
  <c r="N18" i="4"/>
  <c r="T18" i="1"/>
  <c r="K19" i="4"/>
  <c r="L19" i="4"/>
  <c r="N19" i="4"/>
  <c r="T19" i="1"/>
  <c r="K20" i="4"/>
  <c r="L20" i="4"/>
  <c r="N20" i="4"/>
  <c r="T22" i="1"/>
  <c r="K23" i="4"/>
  <c r="L23" i="4"/>
  <c r="N23" i="4"/>
  <c r="T23" i="1"/>
  <c r="K24" i="4"/>
  <c r="L24" i="4"/>
  <c r="N24" i="4"/>
  <c r="T24" i="1"/>
  <c r="K25" i="4"/>
  <c r="L25" i="4"/>
  <c r="N25" i="4"/>
  <c r="T25" i="1"/>
  <c r="K26" i="4"/>
  <c r="L26" i="4"/>
  <c r="N26" i="4"/>
  <c r="T27" i="1"/>
  <c r="K28" i="4"/>
  <c r="L28" i="4"/>
  <c r="N28" i="4"/>
  <c r="T28" i="1"/>
  <c r="K29" i="4"/>
  <c r="L29" i="4"/>
  <c r="N29" i="4"/>
  <c r="T29" i="1"/>
  <c r="K30" i="4"/>
  <c r="L30" i="4"/>
  <c r="N30" i="4"/>
  <c r="T30" i="1"/>
  <c r="K31" i="4"/>
  <c r="L31" i="4"/>
  <c r="N31" i="4"/>
  <c r="T31" i="1"/>
  <c r="K32" i="4"/>
  <c r="L32" i="4"/>
  <c r="N32" i="4"/>
  <c r="T32" i="1"/>
  <c r="K33" i="4"/>
  <c r="L33" i="4"/>
  <c r="N33" i="4"/>
  <c r="K35" i="4"/>
  <c r="L35" i="4"/>
  <c r="N35" i="4"/>
  <c r="T4" i="3"/>
  <c r="N59" i="4"/>
  <c r="T5" i="3"/>
  <c r="N60" i="4"/>
  <c r="T6" i="3"/>
  <c r="N61" i="4"/>
  <c r="T7" i="3"/>
  <c r="N62" i="4"/>
  <c r="T8" i="3"/>
  <c r="N63" i="4"/>
  <c r="T9" i="3"/>
  <c r="N64" i="4"/>
  <c r="T10" i="3"/>
  <c r="N65" i="4"/>
  <c r="T11" i="3"/>
  <c r="N66" i="4"/>
  <c r="T12" i="3"/>
  <c r="N67" i="4"/>
  <c r="T13" i="3"/>
  <c r="N68" i="4"/>
  <c r="T14" i="3"/>
  <c r="N69" i="4"/>
  <c r="T15" i="3"/>
  <c r="N70" i="4"/>
  <c r="T16" i="3"/>
  <c r="N71" i="4"/>
  <c r="T17" i="3"/>
  <c r="N72" i="4"/>
  <c r="T18" i="3"/>
  <c r="N73" i="4"/>
  <c r="T19" i="3"/>
  <c r="N74" i="4"/>
  <c r="N3" i="4"/>
  <c r="X4" i="3"/>
  <c r="Z4" i="3"/>
  <c r="X5" i="3"/>
  <c r="Z5" i="3"/>
  <c r="X6" i="3"/>
  <c r="Z6" i="3"/>
  <c r="X7" i="3"/>
  <c r="Z7" i="3"/>
  <c r="X8" i="3"/>
  <c r="Z8" i="3"/>
  <c r="X9" i="3"/>
  <c r="Z9" i="3"/>
  <c r="X10" i="3"/>
  <c r="Z10" i="3"/>
  <c r="X11" i="3"/>
  <c r="Z11" i="3"/>
  <c r="X12" i="3"/>
  <c r="Z12" i="3"/>
  <c r="X13" i="3"/>
  <c r="Z13" i="3"/>
  <c r="X14" i="3"/>
  <c r="Z14" i="3"/>
  <c r="X15" i="3"/>
  <c r="Z15" i="3"/>
  <c r="X16" i="3"/>
  <c r="Z16" i="3"/>
  <c r="X17" i="3"/>
  <c r="Z17" i="3"/>
  <c r="X18" i="3"/>
  <c r="Z18" i="3"/>
  <c r="X19" i="3"/>
  <c r="Z19" i="3"/>
  <c r="Z1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1" i="3"/>
  <c r="X1" i="3"/>
  <c r="U4" i="3"/>
  <c r="W4" i="3"/>
  <c r="U5" i="3"/>
  <c r="W5" i="3"/>
  <c r="U7" i="3"/>
  <c r="W7" i="3"/>
  <c r="U8" i="3"/>
  <c r="W8" i="3"/>
  <c r="U9" i="3"/>
  <c r="W9" i="3"/>
  <c r="U10" i="3"/>
  <c r="W10" i="3"/>
  <c r="U11" i="3"/>
  <c r="W11" i="3"/>
  <c r="U12" i="3"/>
  <c r="W12" i="3"/>
  <c r="U13" i="3"/>
  <c r="W13" i="3"/>
  <c r="U14" i="3"/>
  <c r="W14" i="3"/>
  <c r="U15" i="3"/>
  <c r="W15" i="3"/>
  <c r="U16" i="3"/>
  <c r="W16" i="3"/>
  <c r="U17" i="3"/>
  <c r="W17" i="3"/>
  <c r="U18" i="3"/>
  <c r="W18" i="3"/>
  <c r="U19" i="3"/>
  <c r="W19" i="3"/>
  <c r="T20" i="3"/>
  <c r="U20" i="3"/>
  <c r="W20" i="3"/>
  <c r="T21" i="3"/>
  <c r="U21" i="3"/>
  <c r="W21" i="3"/>
  <c r="W1" i="3"/>
  <c r="V4" i="3"/>
  <c r="V5" i="3"/>
  <c r="U6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1" i="3"/>
  <c r="U1" i="3"/>
  <c r="T2" i="3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2" i="2"/>
  <c r="T23" i="2"/>
  <c r="T24" i="2"/>
  <c r="T25" i="2"/>
  <c r="T2" i="2"/>
  <c r="T2" i="1"/>
  <c r="U4" i="1"/>
  <c r="W4" i="1"/>
  <c r="U5" i="1"/>
  <c r="W5" i="1"/>
  <c r="U7" i="1"/>
  <c r="W7" i="1"/>
  <c r="U8" i="1"/>
  <c r="W8" i="1"/>
  <c r="U9" i="1"/>
  <c r="W9" i="1"/>
  <c r="U10" i="1"/>
  <c r="W10" i="1"/>
  <c r="U11" i="1"/>
  <c r="W11" i="1"/>
  <c r="U12" i="1"/>
  <c r="W12" i="1"/>
  <c r="U13" i="1"/>
  <c r="W13" i="1"/>
  <c r="U14" i="1"/>
  <c r="W14" i="1"/>
  <c r="U15" i="1"/>
  <c r="W15" i="1"/>
  <c r="U16" i="1"/>
  <c r="W16" i="1"/>
  <c r="U17" i="1"/>
  <c r="W17" i="1"/>
  <c r="U18" i="1"/>
  <c r="W18" i="1"/>
  <c r="U19" i="1"/>
  <c r="W19" i="1"/>
  <c r="T20" i="1"/>
  <c r="U20" i="1"/>
  <c r="W20" i="1"/>
  <c r="T21" i="1"/>
  <c r="U21" i="1"/>
  <c r="W21" i="1"/>
  <c r="U22" i="1"/>
  <c r="W22" i="1"/>
  <c r="U23" i="1"/>
  <c r="W23" i="1"/>
  <c r="U24" i="1"/>
  <c r="W24" i="1"/>
  <c r="U25" i="1"/>
  <c r="W25" i="1"/>
  <c r="T26" i="1"/>
  <c r="U26" i="1"/>
  <c r="W26" i="1"/>
  <c r="U27" i="1"/>
  <c r="W27" i="1"/>
  <c r="U28" i="1"/>
  <c r="W28" i="1"/>
  <c r="U29" i="1"/>
  <c r="W29" i="1"/>
  <c r="U30" i="1"/>
  <c r="W30" i="1"/>
  <c r="U31" i="1"/>
  <c r="W31" i="1"/>
  <c r="U32" i="1"/>
  <c r="W32" i="1"/>
  <c r="W1" i="1"/>
  <c r="V4" i="1"/>
  <c r="V5" i="1"/>
  <c r="U6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1" i="1"/>
  <c r="U4" i="2"/>
  <c r="W4" i="2"/>
  <c r="U5" i="2"/>
  <c r="W5" i="2"/>
  <c r="U7" i="2"/>
  <c r="W7" i="2"/>
  <c r="U8" i="2"/>
  <c r="W8" i="2"/>
  <c r="U9" i="2"/>
  <c r="W9" i="2"/>
  <c r="U10" i="2"/>
  <c r="W10" i="2"/>
  <c r="U11" i="2"/>
  <c r="W11" i="2"/>
  <c r="U12" i="2"/>
  <c r="W12" i="2"/>
  <c r="U13" i="2"/>
  <c r="W13" i="2"/>
  <c r="U14" i="2"/>
  <c r="W14" i="2"/>
  <c r="U15" i="2"/>
  <c r="W15" i="2"/>
  <c r="U16" i="2"/>
  <c r="W16" i="2"/>
  <c r="U17" i="2"/>
  <c r="W17" i="2"/>
  <c r="U18" i="2"/>
  <c r="W18" i="2"/>
  <c r="U19" i="2"/>
  <c r="W19" i="2"/>
  <c r="T20" i="2"/>
  <c r="U20" i="2"/>
  <c r="W20" i="2"/>
  <c r="T21" i="2"/>
  <c r="U21" i="2"/>
  <c r="W21" i="2"/>
  <c r="U22" i="2"/>
  <c r="W22" i="2"/>
  <c r="U23" i="2"/>
  <c r="W23" i="2"/>
  <c r="U24" i="2"/>
  <c r="W24" i="2"/>
  <c r="U25" i="2"/>
  <c r="W25" i="2"/>
  <c r="T26" i="2"/>
  <c r="U26" i="2"/>
  <c r="W26" i="2"/>
  <c r="W1" i="2"/>
  <c r="V4" i="2"/>
  <c r="V5" i="2"/>
  <c r="U6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1" i="2"/>
  <c r="U1" i="2"/>
  <c r="U1" i="1"/>
  <c r="L27" i="4"/>
  <c r="L22" i="4"/>
  <c r="L21" i="4"/>
  <c r="N6" i="1"/>
  <c r="AB6" i="1"/>
  <c r="Q27" i="4"/>
  <c r="G20" i="4"/>
  <c r="AA27" i="4"/>
  <c r="Z27" i="4"/>
  <c r="Y27" i="4"/>
  <c r="X27" i="4"/>
  <c r="W27" i="4"/>
  <c r="V27" i="4"/>
  <c r="U27" i="4"/>
  <c r="T27" i="4"/>
  <c r="S27" i="4"/>
  <c r="Q22" i="4"/>
  <c r="AA22" i="4"/>
  <c r="Z22" i="4"/>
  <c r="Y22" i="4"/>
  <c r="X22" i="4"/>
  <c r="W22" i="4"/>
  <c r="V22" i="4"/>
  <c r="U22" i="4"/>
  <c r="T22" i="4"/>
  <c r="S22" i="4"/>
  <c r="Q21" i="4"/>
  <c r="AA21" i="4"/>
  <c r="Z21" i="4"/>
  <c r="Y21" i="4"/>
  <c r="X21" i="4"/>
  <c r="W21" i="4"/>
  <c r="V21" i="4"/>
  <c r="U21" i="4"/>
  <c r="T21" i="4"/>
  <c r="S21" i="4"/>
  <c r="Q20" i="4"/>
  <c r="S20" i="4"/>
  <c r="D33" i="4"/>
  <c r="D32" i="4"/>
  <c r="D31" i="4"/>
  <c r="D30" i="4"/>
  <c r="D29" i="4"/>
  <c r="D28" i="4"/>
  <c r="K27" i="4"/>
  <c r="N27" i="4"/>
  <c r="D26" i="4"/>
  <c r="D25" i="4"/>
  <c r="D24" i="4"/>
  <c r="D23" i="4"/>
  <c r="K22" i="4"/>
  <c r="N22" i="4"/>
  <c r="K21" i="4"/>
  <c r="N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27" i="4"/>
  <c r="D22" i="4"/>
  <c r="D21" i="4"/>
  <c r="D5" i="4"/>
  <c r="Q62" i="4"/>
  <c r="G62" i="4"/>
  <c r="V73" i="4"/>
  <c r="U73" i="4"/>
  <c r="T73" i="4"/>
  <c r="S73" i="4"/>
  <c r="V72" i="4"/>
  <c r="U72" i="4"/>
  <c r="T72" i="4"/>
  <c r="S72" i="4"/>
  <c r="V71" i="4"/>
  <c r="U71" i="4"/>
  <c r="T71" i="4"/>
  <c r="S71" i="4"/>
  <c r="V70" i="4"/>
  <c r="U70" i="4"/>
  <c r="T70" i="4"/>
  <c r="S70" i="4"/>
  <c r="V69" i="4"/>
  <c r="U69" i="4"/>
  <c r="T69" i="4"/>
  <c r="S69" i="4"/>
  <c r="V68" i="4"/>
  <c r="U68" i="4"/>
  <c r="T68" i="4"/>
  <c r="S68" i="4"/>
  <c r="V67" i="4"/>
  <c r="U67" i="4"/>
  <c r="T67" i="4"/>
  <c r="S67" i="4"/>
  <c r="V66" i="4"/>
  <c r="U66" i="4"/>
  <c r="T66" i="4"/>
  <c r="S66" i="4"/>
  <c r="V65" i="4"/>
  <c r="U65" i="4"/>
  <c r="T65" i="4"/>
  <c r="S65" i="4"/>
  <c r="V64" i="4"/>
  <c r="U64" i="4"/>
  <c r="T64" i="4"/>
  <c r="S64" i="4"/>
  <c r="V63" i="4"/>
  <c r="U63" i="4"/>
  <c r="T63" i="4"/>
  <c r="S63" i="4"/>
  <c r="V62" i="4"/>
  <c r="U62" i="4"/>
  <c r="T62" i="4"/>
  <c r="S62" i="4"/>
  <c r="Q60" i="4"/>
  <c r="G60" i="4"/>
  <c r="U60" i="4"/>
  <c r="Q57" i="4"/>
  <c r="Z57" i="4"/>
  <c r="Y57" i="4"/>
  <c r="X57" i="4"/>
  <c r="W57" i="4"/>
  <c r="V57" i="4"/>
  <c r="U57" i="4"/>
  <c r="T57" i="4"/>
  <c r="S57" i="4"/>
  <c r="Q56" i="4"/>
  <c r="Z56" i="4"/>
  <c r="Y56" i="4"/>
  <c r="X56" i="4"/>
  <c r="W56" i="4"/>
  <c r="V56" i="4"/>
  <c r="U56" i="4"/>
  <c r="T56" i="4"/>
  <c r="S56" i="4"/>
  <c r="Q55" i="4"/>
  <c r="Z55" i="4"/>
  <c r="Y55" i="4"/>
  <c r="X55" i="4"/>
  <c r="W55" i="4"/>
  <c r="V55" i="4"/>
  <c r="U55" i="4"/>
  <c r="T55" i="4"/>
  <c r="S55" i="4"/>
  <c r="Q54" i="4"/>
  <c r="Z54" i="4"/>
  <c r="Y54" i="4"/>
  <c r="X54" i="4"/>
  <c r="W54" i="4"/>
  <c r="V54" i="4"/>
  <c r="U54" i="4"/>
  <c r="T54" i="4"/>
  <c r="S54" i="4"/>
  <c r="Q53" i="4"/>
  <c r="Z53" i="4"/>
  <c r="Y53" i="4"/>
  <c r="X53" i="4"/>
  <c r="W53" i="4"/>
  <c r="V53" i="4"/>
  <c r="U53" i="4"/>
  <c r="T53" i="4"/>
  <c r="S53" i="4"/>
  <c r="Q52" i="4"/>
  <c r="Z52" i="4"/>
  <c r="Y52" i="4"/>
  <c r="X52" i="4"/>
  <c r="W52" i="4"/>
  <c r="V52" i="4"/>
  <c r="U52" i="4"/>
  <c r="T52" i="4"/>
  <c r="S52" i="4"/>
  <c r="Q51" i="4"/>
  <c r="Z51" i="4"/>
  <c r="Y51" i="4"/>
  <c r="X51" i="4"/>
  <c r="W51" i="4"/>
  <c r="V51" i="4"/>
  <c r="U51" i="4"/>
  <c r="T51" i="4"/>
  <c r="S51" i="4"/>
  <c r="Q50" i="4"/>
  <c r="Z50" i="4"/>
  <c r="Y50" i="4"/>
  <c r="X50" i="4"/>
  <c r="W50" i="4"/>
  <c r="V50" i="4"/>
  <c r="U50" i="4"/>
  <c r="T50" i="4"/>
  <c r="S50" i="4"/>
  <c r="Q49" i="4"/>
  <c r="Z49" i="4"/>
  <c r="Y49" i="4"/>
  <c r="X49" i="4"/>
  <c r="W49" i="4"/>
  <c r="V49" i="4"/>
  <c r="U49" i="4"/>
  <c r="T49" i="4"/>
  <c r="S49" i="4"/>
  <c r="Q48" i="4"/>
  <c r="Z48" i="4"/>
  <c r="Y48" i="4"/>
  <c r="X48" i="4"/>
  <c r="W48" i="4"/>
  <c r="V48" i="4"/>
  <c r="U48" i="4"/>
  <c r="T48" i="4"/>
  <c r="S48" i="4"/>
  <c r="Q47" i="4"/>
  <c r="Z47" i="4"/>
  <c r="Y47" i="4"/>
  <c r="X47" i="4"/>
  <c r="W47" i="4"/>
  <c r="V47" i="4"/>
  <c r="U47" i="4"/>
  <c r="T47" i="4"/>
  <c r="S47" i="4"/>
  <c r="Q46" i="4"/>
  <c r="Z46" i="4"/>
  <c r="Y46" i="4"/>
  <c r="X46" i="4"/>
  <c r="W46" i="4"/>
  <c r="V46" i="4"/>
  <c r="U46" i="4"/>
  <c r="T46" i="4"/>
  <c r="S46" i="4"/>
  <c r="P57" i="4"/>
  <c r="P56" i="4"/>
  <c r="P55" i="4"/>
  <c r="P54" i="4"/>
  <c r="P53" i="4"/>
  <c r="P52" i="4"/>
  <c r="P51" i="4"/>
  <c r="P50" i="4"/>
  <c r="P49" i="4"/>
  <c r="P48" i="4"/>
  <c r="P47" i="4"/>
  <c r="P46" i="4"/>
  <c r="Q45" i="4"/>
  <c r="P45" i="4"/>
  <c r="Q44" i="4"/>
  <c r="P44" i="4"/>
  <c r="Q43" i="4"/>
  <c r="P43" i="4"/>
  <c r="Q42" i="4"/>
  <c r="P42" i="4"/>
  <c r="Q41" i="4"/>
  <c r="P41" i="4"/>
  <c r="Q40" i="4"/>
  <c r="P40" i="4"/>
  <c r="Q39" i="4"/>
  <c r="P39" i="4"/>
  <c r="Q38" i="4"/>
  <c r="P38" i="4"/>
  <c r="Q37" i="4"/>
  <c r="P37" i="4"/>
  <c r="Q36" i="4"/>
  <c r="P36" i="4"/>
  <c r="Q35" i="4"/>
  <c r="P35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Q33" i="4"/>
  <c r="P33" i="4"/>
  <c r="Q32" i="4"/>
  <c r="P32" i="4"/>
  <c r="Q31" i="4"/>
  <c r="P31" i="4"/>
  <c r="Q30" i="4"/>
  <c r="P30" i="4"/>
  <c r="Q29" i="4"/>
  <c r="P29" i="4"/>
  <c r="Q28" i="4"/>
  <c r="P28" i="4"/>
  <c r="P27" i="4"/>
  <c r="Q26" i="4"/>
  <c r="P26" i="4"/>
  <c r="Q25" i="4"/>
  <c r="P25" i="4"/>
  <c r="Q24" i="4"/>
  <c r="P24" i="4"/>
  <c r="Q23" i="4"/>
  <c r="P23" i="4"/>
  <c r="P22" i="4"/>
  <c r="P21" i="4"/>
  <c r="P20" i="4"/>
  <c r="Q19" i="4"/>
  <c r="P19" i="4"/>
  <c r="Q18" i="4"/>
  <c r="P18" i="4"/>
  <c r="Q17" i="4"/>
  <c r="P17" i="4"/>
  <c r="Q16" i="4"/>
  <c r="P16" i="4"/>
  <c r="Q15" i="4"/>
  <c r="P15" i="4"/>
  <c r="Q14" i="4"/>
  <c r="P14" i="4"/>
  <c r="Q13" i="4"/>
  <c r="P13" i="4"/>
  <c r="Q12" i="4"/>
  <c r="P12" i="4"/>
  <c r="Q11" i="4"/>
  <c r="P11" i="4"/>
  <c r="Q10" i="4"/>
  <c r="P10" i="4"/>
  <c r="Q9" i="4"/>
  <c r="P9" i="4"/>
  <c r="Q8" i="4"/>
  <c r="P8" i="4"/>
  <c r="Q7" i="4"/>
  <c r="P7" i="4"/>
  <c r="Q6" i="4"/>
  <c r="P6" i="4"/>
  <c r="Q5" i="4"/>
  <c r="P5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Q76" i="4"/>
  <c r="P76" i="4"/>
  <c r="Q75" i="4"/>
  <c r="P75" i="4"/>
  <c r="Q74" i="4"/>
  <c r="P74" i="4"/>
  <c r="Q73" i="4"/>
  <c r="P73" i="4"/>
  <c r="Q72" i="4"/>
  <c r="P72" i="4"/>
  <c r="Q71" i="4"/>
  <c r="P71" i="4"/>
  <c r="Q70" i="4"/>
  <c r="P70" i="4"/>
  <c r="Q69" i="4"/>
  <c r="P69" i="4"/>
  <c r="Q68" i="4"/>
  <c r="P68" i="4"/>
  <c r="Q67" i="4"/>
  <c r="P67" i="4"/>
  <c r="Q66" i="4"/>
  <c r="P66" i="4"/>
  <c r="Q65" i="4"/>
  <c r="P65" i="4"/>
  <c r="Q64" i="4"/>
  <c r="P64" i="4"/>
  <c r="Q63" i="4"/>
  <c r="P63" i="4"/>
  <c r="P62" i="4"/>
  <c r="Q61" i="4"/>
  <c r="P61" i="4"/>
  <c r="P60" i="4"/>
  <c r="Q59" i="4"/>
  <c r="P59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N76" i="4"/>
  <c r="N75" i="4"/>
  <c r="N21" i="3"/>
  <c r="J76" i="4"/>
  <c r="N20" i="3"/>
  <c r="J75" i="4"/>
  <c r="N19" i="3"/>
  <c r="J74" i="4"/>
  <c r="N18" i="3"/>
  <c r="J73" i="4"/>
  <c r="N17" i="3"/>
  <c r="J72" i="4"/>
  <c r="N16" i="3"/>
  <c r="J71" i="4"/>
  <c r="N15" i="3"/>
  <c r="J70" i="4"/>
  <c r="N14" i="3"/>
  <c r="J69" i="4"/>
  <c r="N13" i="3"/>
  <c r="J68" i="4"/>
  <c r="N12" i="3"/>
  <c r="J67" i="4"/>
  <c r="N11" i="3"/>
  <c r="J66" i="4"/>
  <c r="N10" i="3"/>
  <c r="J65" i="4"/>
  <c r="N9" i="3"/>
  <c r="J64" i="4"/>
  <c r="N8" i="3"/>
  <c r="J63" i="4"/>
  <c r="N7" i="3"/>
  <c r="J62" i="4"/>
  <c r="N6" i="3"/>
  <c r="J61" i="4"/>
  <c r="N5" i="3"/>
  <c r="J60" i="4"/>
  <c r="N4" i="3"/>
  <c r="J59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N26" i="2"/>
  <c r="J57" i="4"/>
  <c r="N25" i="2"/>
  <c r="J56" i="4"/>
  <c r="N24" i="2"/>
  <c r="J55" i="4"/>
  <c r="N23" i="2"/>
  <c r="J54" i="4"/>
  <c r="N22" i="2"/>
  <c r="J53" i="4"/>
  <c r="N21" i="2"/>
  <c r="J52" i="4"/>
  <c r="N20" i="2"/>
  <c r="J51" i="4"/>
  <c r="N19" i="2"/>
  <c r="J50" i="4"/>
  <c r="N18" i="2"/>
  <c r="J49" i="4"/>
  <c r="N17" i="2"/>
  <c r="J48" i="4"/>
  <c r="N16" i="2"/>
  <c r="J47" i="4"/>
  <c r="N15" i="2"/>
  <c r="J46" i="4"/>
  <c r="N14" i="2"/>
  <c r="J45" i="4"/>
  <c r="N13" i="2"/>
  <c r="J44" i="4"/>
  <c r="N12" i="2"/>
  <c r="J43" i="4"/>
  <c r="N11" i="2"/>
  <c r="J42" i="4"/>
  <c r="N10" i="2"/>
  <c r="J41" i="4"/>
  <c r="N9" i="2"/>
  <c r="J40" i="4"/>
  <c r="N8" i="2"/>
  <c r="J39" i="4"/>
  <c r="N7" i="2"/>
  <c r="J38" i="4"/>
  <c r="N6" i="2"/>
  <c r="J37" i="4"/>
  <c r="N5" i="2"/>
  <c r="J36" i="4"/>
  <c r="N4" i="2"/>
  <c r="J35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N32" i="1"/>
  <c r="J33" i="4"/>
  <c r="N31" i="1"/>
  <c r="J32" i="4"/>
  <c r="N30" i="1"/>
  <c r="J31" i="4"/>
  <c r="N29" i="1"/>
  <c r="J30" i="4"/>
  <c r="N28" i="1"/>
  <c r="J29" i="4"/>
  <c r="N27" i="1"/>
  <c r="J28" i="4"/>
  <c r="N26" i="1"/>
  <c r="J27" i="4"/>
  <c r="N25" i="1"/>
  <c r="J26" i="4"/>
  <c r="N24" i="1"/>
  <c r="J25" i="4"/>
  <c r="N23" i="1"/>
  <c r="J24" i="4"/>
  <c r="N22" i="1"/>
  <c r="J23" i="4"/>
  <c r="N21" i="1"/>
  <c r="J22" i="4"/>
  <c r="N20" i="1"/>
  <c r="J21" i="4"/>
  <c r="N19" i="1"/>
  <c r="J20" i="4"/>
  <c r="N18" i="1"/>
  <c r="J19" i="4"/>
  <c r="N17" i="1"/>
  <c r="J18" i="4"/>
  <c r="N16" i="1"/>
  <c r="J17" i="4"/>
  <c r="N15" i="1"/>
  <c r="J16" i="4"/>
  <c r="N14" i="1"/>
  <c r="J15" i="4"/>
  <c r="N13" i="1"/>
  <c r="J14" i="4"/>
  <c r="N12" i="1"/>
  <c r="J13" i="4"/>
  <c r="N11" i="1"/>
  <c r="J12" i="4"/>
  <c r="N10" i="1"/>
  <c r="J11" i="4"/>
  <c r="N9" i="1"/>
  <c r="J10" i="4"/>
  <c r="N8" i="1"/>
  <c r="J9" i="4"/>
  <c r="N7" i="1"/>
  <c r="J8" i="4"/>
  <c r="J7" i="4"/>
  <c r="N5" i="1"/>
  <c r="J6" i="4"/>
  <c r="N4" i="1"/>
  <c r="J5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1" i="4"/>
  <c r="G59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E57" i="4"/>
  <c r="D57" i="4"/>
  <c r="C57" i="4"/>
  <c r="E56" i="4"/>
  <c r="D56" i="4"/>
  <c r="C56" i="4"/>
  <c r="E55" i="4"/>
  <c r="D55" i="4"/>
  <c r="C55" i="4"/>
  <c r="E54" i="4"/>
  <c r="D54" i="4"/>
  <c r="C54" i="4"/>
  <c r="E53" i="4"/>
  <c r="D53" i="4"/>
  <c r="C53" i="4"/>
  <c r="E52" i="4"/>
  <c r="D52" i="4"/>
  <c r="C52" i="4"/>
  <c r="E51" i="4"/>
  <c r="D51" i="4"/>
  <c r="C51" i="4"/>
  <c r="E50" i="4"/>
  <c r="D50" i="4"/>
  <c r="C50" i="4"/>
  <c r="E49" i="4"/>
  <c r="D49" i="4"/>
  <c r="C49" i="4"/>
  <c r="E48" i="4"/>
  <c r="D48" i="4"/>
  <c r="C48" i="4"/>
  <c r="E47" i="4"/>
  <c r="D47" i="4"/>
  <c r="C47" i="4"/>
  <c r="E46" i="4"/>
  <c r="D46" i="4"/>
  <c r="C46" i="4"/>
  <c r="E45" i="4"/>
  <c r="D45" i="4"/>
  <c r="C45" i="4"/>
  <c r="E44" i="4"/>
  <c r="D44" i="4"/>
  <c r="C44" i="4"/>
  <c r="E43" i="4"/>
  <c r="D43" i="4"/>
  <c r="C43" i="4"/>
  <c r="E42" i="4"/>
  <c r="D42" i="4"/>
  <c r="C42" i="4"/>
  <c r="E41" i="4"/>
  <c r="D41" i="4"/>
  <c r="C41" i="4"/>
  <c r="E40" i="4"/>
  <c r="D40" i="4"/>
  <c r="C40" i="4"/>
  <c r="E39" i="4"/>
  <c r="D39" i="4"/>
  <c r="C39" i="4"/>
  <c r="E38" i="4"/>
  <c r="D38" i="4"/>
  <c r="C38" i="4"/>
  <c r="E37" i="4"/>
  <c r="D37" i="4"/>
  <c r="C37" i="4"/>
  <c r="E36" i="4"/>
  <c r="D36" i="4"/>
  <c r="C36" i="4"/>
  <c r="E35" i="4"/>
  <c r="D35" i="4"/>
  <c r="C35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E5" i="4"/>
  <c r="C5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V76" i="4"/>
  <c r="U76" i="4"/>
  <c r="T76" i="4"/>
  <c r="S76" i="4"/>
  <c r="V75" i="4"/>
  <c r="U75" i="4"/>
  <c r="T75" i="4"/>
  <c r="S75" i="4"/>
  <c r="V74" i="4"/>
  <c r="U74" i="4"/>
  <c r="T74" i="4"/>
  <c r="S74" i="4"/>
  <c r="V61" i="4"/>
  <c r="U61" i="4"/>
  <c r="T61" i="4"/>
  <c r="S61" i="4"/>
  <c r="V60" i="4"/>
  <c r="T60" i="4"/>
  <c r="S60" i="4"/>
  <c r="V59" i="4"/>
  <c r="U59" i="4"/>
  <c r="T59" i="4"/>
  <c r="S59" i="4"/>
  <c r="Z45" i="4"/>
  <c r="Y45" i="4"/>
  <c r="X45" i="4"/>
  <c r="W45" i="4"/>
  <c r="V45" i="4"/>
  <c r="U45" i="4"/>
  <c r="T45" i="4"/>
  <c r="S45" i="4"/>
  <c r="Z44" i="4"/>
  <c r="Y44" i="4"/>
  <c r="X44" i="4"/>
  <c r="W44" i="4"/>
  <c r="V44" i="4"/>
  <c r="U44" i="4"/>
  <c r="T44" i="4"/>
  <c r="S44" i="4"/>
  <c r="Z43" i="4"/>
  <c r="Y43" i="4"/>
  <c r="X43" i="4"/>
  <c r="W43" i="4"/>
  <c r="V43" i="4"/>
  <c r="U43" i="4"/>
  <c r="T43" i="4"/>
  <c r="S43" i="4"/>
  <c r="Z42" i="4"/>
  <c r="Y42" i="4"/>
  <c r="X42" i="4"/>
  <c r="W42" i="4"/>
  <c r="V42" i="4"/>
  <c r="U42" i="4"/>
  <c r="T42" i="4"/>
  <c r="S42" i="4"/>
  <c r="Z41" i="4"/>
  <c r="Y41" i="4"/>
  <c r="X41" i="4"/>
  <c r="W41" i="4"/>
  <c r="V41" i="4"/>
  <c r="U41" i="4"/>
  <c r="T41" i="4"/>
  <c r="S41" i="4"/>
  <c r="Z40" i="4"/>
  <c r="Y40" i="4"/>
  <c r="X40" i="4"/>
  <c r="W40" i="4"/>
  <c r="V40" i="4"/>
  <c r="U40" i="4"/>
  <c r="T40" i="4"/>
  <c r="S40" i="4"/>
  <c r="Z39" i="4"/>
  <c r="Y39" i="4"/>
  <c r="X39" i="4"/>
  <c r="W39" i="4"/>
  <c r="V39" i="4"/>
  <c r="U39" i="4"/>
  <c r="T39" i="4"/>
  <c r="S39" i="4"/>
  <c r="Z38" i="4"/>
  <c r="Y38" i="4"/>
  <c r="X38" i="4"/>
  <c r="W38" i="4"/>
  <c r="V38" i="4"/>
  <c r="U38" i="4"/>
  <c r="T38" i="4"/>
  <c r="S38" i="4"/>
  <c r="Z37" i="4"/>
  <c r="Y37" i="4"/>
  <c r="X37" i="4"/>
  <c r="W37" i="4"/>
  <c r="V37" i="4"/>
  <c r="U37" i="4"/>
  <c r="T37" i="4"/>
  <c r="S37" i="4"/>
  <c r="Z36" i="4"/>
  <c r="Y36" i="4"/>
  <c r="X36" i="4"/>
  <c r="W36" i="4"/>
  <c r="V36" i="4"/>
  <c r="U36" i="4"/>
  <c r="T36" i="4"/>
  <c r="S36" i="4"/>
  <c r="Z35" i="4"/>
  <c r="Y35" i="4"/>
  <c r="X35" i="4"/>
  <c r="W35" i="4"/>
  <c r="V35" i="4"/>
  <c r="U35" i="4"/>
  <c r="T35" i="4"/>
  <c r="S35" i="4"/>
  <c r="AA33" i="4"/>
  <c r="Z33" i="4"/>
  <c r="Y33" i="4"/>
  <c r="X33" i="4"/>
  <c r="W33" i="4"/>
  <c r="V33" i="4"/>
  <c r="U33" i="4"/>
  <c r="T33" i="4"/>
  <c r="S33" i="4"/>
  <c r="AA32" i="4"/>
  <c r="Z32" i="4"/>
  <c r="Y32" i="4"/>
  <c r="X32" i="4"/>
  <c r="W32" i="4"/>
  <c r="V32" i="4"/>
  <c r="U32" i="4"/>
  <c r="T32" i="4"/>
  <c r="S32" i="4"/>
  <c r="AA31" i="4"/>
  <c r="Z31" i="4"/>
  <c r="Y31" i="4"/>
  <c r="X31" i="4"/>
  <c r="W31" i="4"/>
  <c r="V31" i="4"/>
  <c r="U31" i="4"/>
  <c r="T31" i="4"/>
  <c r="S31" i="4"/>
  <c r="AA30" i="4"/>
  <c r="Z30" i="4"/>
  <c r="Y30" i="4"/>
  <c r="X30" i="4"/>
  <c r="W30" i="4"/>
  <c r="V30" i="4"/>
  <c r="U30" i="4"/>
  <c r="T30" i="4"/>
  <c r="S30" i="4"/>
  <c r="AA29" i="4"/>
  <c r="Z29" i="4"/>
  <c r="Y29" i="4"/>
  <c r="X29" i="4"/>
  <c r="W29" i="4"/>
  <c r="V29" i="4"/>
  <c r="U29" i="4"/>
  <c r="T29" i="4"/>
  <c r="S29" i="4"/>
  <c r="AA28" i="4"/>
  <c r="Z28" i="4"/>
  <c r="Y28" i="4"/>
  <c r="X28" i="4"/>
  <c r="W28" i="4"/>
  <c r="V28" i="4"/>
  <c r="U28" i="4"/>
  <c r="T28" i="4"/>
  <c r="S28" i="4"/>
  <c r="AA26" i="4"/>
  <c r="Z26" i="4"/>
  <c r="Y26" i="4"/>
  <c r="X26" i="4"/>
  <c r="W26" i="4"/>
  <c r="V26" i="4"/>
  <c r="U26" i="4"/>
  <c r="T26" i="4"/>
  <c r="S26" i="4"/>
  <c r="AA25" i="4"/>
  <c r="Z25" i="4"/>
  <c r="Y25" i="4"/>
  <c r="X25" i="4"/>
  <c r="W25" i="4"/>
  <c r="V25" i="4"/>
  <c r="U25" i="4"/>
  <c r="T25" i="4"/>
  <c r="S25" i="4"/>
  <c r="AA24" i="4"/>
  <c r="Z24" i="4"/>
  <c r="Y24" i="4"/>
  <c r="X24" i="4"/>
  <c r="W24" i="4"/>
  <c r="V24" i="4"/>
  <c r="U24" i="4"/>
  <c r="T24" i="4"/>
  <c r="S24" i="4"/>
  <c r="AA23" i="4"/>
  <c r="Z23" i="4"/>
  <c r="Y23" i="4"/>
  <c r="X23" i="4"/>
  <c r="W23" i="4"/>
  <c r="V23" i="4"/>
  <c r="U23" i="4"/>
  <c r="T23" i="4"/>
  <c r="S23" i="4"/>
  <c r="AA20" i="4"/>
  <c r="Z20" i="4"/>
  <c r="Y20" i="4"/>
  <c r="X20" i="4"/>
  <c r="W20" i="4"/>
  <c r="V20" i="4"/>
  <c r="U20" i="4"/>
  <c r="T20" i="4"/>
  <c r="AA19" i="4"/>
  <c r="Z19" i="4"/>
  <c r="Y19" i="4"/>
  <c r="X19" i="4"/>
  <c r="W19" i="4"/>
  <c r="V19" i="4"/>
  <c r="U19" i="4"/>
  <c r="T19" i="4"/>
  <c r="S19" i="4"/>
  <c r="AA18" i="4"/>
  <c r="Z18" i="4"/>
  <c r="Y18" i="4"/>
  <c r="X18" i="4"/>
  <c r="W18" i="4"/>
  <c r="V18" i="4"/>
  <c r="U18" i="4"/>
  <c r="T18" i="4"/>
  <c r="S18" i="4"/>
  <c r="AA17" i="4"/>
  <c r="Z17" i="4"/>
  <c r="Y17" i="4"/>
  <c r="X17" i="4"/>
  <c r="W17" i="4"/>
  <c r="V17" i="4"/>
  <c r="U17" i="4"/>
  <c r="T17" i="4"/>
  <c r="S17" i="4"/>
  <c r="AA16" i="4"/>
  <c r="Z16" i="4"/>
  <c r="Y16" i="4"/>
  <c r="X16" i="4"/>
  <c r="W16" i="4"/>
  <c r="V16" i="4"/>
  <c r="U16" i="4"/>
  <c r="T16" i="4"/>
  <c r="S16" i="4"/>
  <c r="AA15" i="4"/>
  <c r="Z15" i="4"/>
  <c r="Y15" i="4"/>
  <c r="X15" i="4"/>
  <c r="W15" i="4"/>
  <c r="V15" i="4"/>
  <c r="U15" i="4"/>
  <c r="T15" i="4"/>
  <c r="S15" i="4"/>
  <c r="AA14" i="4"/>
  <c r="Z14" i="4"/>
  <c r="Y14" i="4"/>
  <c r="X14" i="4"/>
  <c r="W14" i="4"/>
  <c r="V14" i="4"/>
  <c r="U14" i="4"/>
  <c r="T14" i="4"/>
  <c r="S14" i="4"/>
  <c r="AA13" i="4"/>
  <c r="Z13" i="4"/>
  <c r="Y13" i="4"/>
  <c r="X13" i="4"/>
  <c r="W13" i="4"/>
  <c r="V13" i="4"/>
  <c r="U13" i="4"/>
  <c r="T13" i="4"/>
  <c r="S13" i="4"/>
  <c r="AA12" i="4"/>
  <c r="Z12" i="4"/>
  <c r="Y12" i="4"/>
  <c r="X12" i="4"/>
  <c r="W12" i="4"/>
  <c r="V12" i="4"/>
  <c r="U12" i="4"/>
  <c r="T12" i="4"/>
  <c r="S12" i="4"/>
  <c r="AA11" i="4"/>
  <c r="Z11" i="4"/>
  <c r="Y11" i="4"/>
  <c r="X11" i="4"/>
  <c r="W11" i="4"/>
  <c r="V11" i="4"/>
  <c r="U11" i="4"/>
  <c r="T11" i="4"/>
  <c r="S11" i="4"/>
  <c r="AA10" i="4"/>
  <c r="Z10" i="4"/>
  <c r="Y10" i="4"/>
  <c r="X10" i="4"/>
  <c r="W10" i="4"/>
  <c r="V10" i="4"/>
  <c r="U10" i="4"/>
  <c r="T10" i="4"/>
  <c r="S10" i="4"/>
  <c r="AA9" i="4"/>
  <c r="Z9" i="4"/>
  <c r="Y9" i="4"/>
  <c r="X9" i="4"/>
  <c r="W9" i="4"/>
  <c r="V9" i="4"/>
  <c r="U9" i="4"/>
  <c r="T9" i="4"/>
  <c r="S9" i="4"/>
  <c r="AA8" i="4"/>
  <c r="Z8" i="4"/>
  <c r="Y8" i="4"/>
  <c r="X8" i="4"/>
  <c r="W8" i="4"/>
  <c r="V8" i="4"/>
  <c r="U8" i="4"/>
  <c r="T8" i="4"/>
  <c r="S8" i="4"/>
  <c r="AA7" i="4"/>
  <c r="Z7" i="4"/>
  <c r="Y7" i="4"/>
  <c r="X7" i="4"/>
  <c r="W7" i="4"/>
  <c r="V7" i="4"/>
  <c r="U7" i="4"/>
  <c r="T7" i="4"/>
  <c r="S7" i="4"/>
  <c r="AA6" i="4"/>
  <c r="Z6" i="4"/>
  <c r="Y6" i="4"/>
  <c r="X6" i="4"/>
  <c r="W6" i="4"/>
  <c r="V6" i="4"/>
  <c r="U6" i="4"/>
  <c r="T6" i="4"/>
  <c r="S6" i="4"/>
  <c r="AA5" i="4"/>
  <c r="Z5" i="4"/>
  <c r="Y5" i="4"/>
  <c r="X5" i="4"/>
  <c r="W5" i="4"/>
  <c r="V5" i="4"/>
  <c r="U5" i="4"/>
  <c r="T5" i="4"/>
  <c r="S5" i="4"/>
  <c r="Q2" i="4"/>
  <c r="P2" i="4"/>
  <c r="O2" i="4"/>
  <c r="AV1" i="3"/>
  <c r="BH1" i="3"/>
  <c r="P4" i="3"/>
  <c r="BH4" i="3"/>
  <c r="BS4" i="3"/>
  <c r="P5" i="3"/>
  <c r="BH5" i="3"/>
  <c r="BS5" i="3"/>
  <c r="P6" i="3"/>
  <c r="BH6" i="3"/>
  <c r="BS6" i="3"/>
  <c r="P7" i="3"/>
  <c r="BH7" i="3"/>
  <c r="BS7" i="3"/>
  <c r="P8" i="3"/>
  <c r="BH8" i="3"/>
  <c r="BS8" i="3"/>
  <c r="P9" i="3"/>
  <c r="BH9" i="3"/>
  <c r="BS9" i="3"/>
  <c r="P10" i="3"/>
  <c r="BH10" i="3"/>
  <c r="BS10" i="3"/>
  <c r="P11" i="3"/>
  <c r="BH11" i="3"/>
  <c r="BS11" i="3"/>
  <c r="P12" i="3"/>
  <c r="BH12" i="3"/>
  <c r="BS12" i="3"/>
  <c r="P13" i="3"/>
  <c r="BH13" i="3"/>
  <c r="BS13" i="3"/>
  <c r="P14" i="3"/>
  <c r="BH14" i="3"/>
  <c r="BS14" i="3"/>
  <c r="P15" i="3"/>
  <c r="BH15" i="3"/>
  <c r="BS15" i="3"/>
  <c r="P16" i="3"/>
  <c r="BH16" i="3"/>
  <c r="BS16" i="3"/>
  <c r="P17" i="3"/>
  <c r="BH17" i="3"/>
  <c r="BS17" i="3"/>
  <c r="P18" i="3"/>
  <c r="BH18" i="3"/>
  <c r="BS18" i="3"/>
  <c r="P19" i="3"/>
  <c r="BH19" i="3"/>
  <c r="BS19" i="3"/>
  <c r="BS22" i="3"/>
  <c r="AU1" i="3"/>
  <c r="BG1" i="3"/>
  <c r="BG2" i="3"/>
  <c r="BG4" i="3"/>
  <c r="BR4" i="3"/>
  <c r="BG5" i="3"/>
  <c r="BR5" i="3"/>
  <c r="BG6" i="3"/>
  <c r="BR6" i="3"/>
  <c r="BG7" i="3"/>
  <c r="BR7" i="3"/>
  <c r="BG8" i="3"/>
  <c r="BR8" i="3"/>
  <c r="BG9" i="3"/>
  <c r="BR9" i="3"/>
  <c r="BG10" i="3"/>
  <c r="BR10" i="3"/>
  <c r="BG11" i="3"/>
  <c r="BR11" i="3"/>
  <c r="BG12" i="3"/>
  <c r="BR12" i="3"/>
  <c r="BG13" i="3"/>
  <c r="BR13" i="3"/>
  <c r="BG14" i="3"/>
  <c r="BR14" i="3"/>
  <c r="BG15" i="3"/>
  <c r="BR15" i="3"/>
  <c r="BG16" i="3"/>
  <c r="BR16" i="3"/>
  <c r="BG17" i="3"/>
  <c r="BR17" i="3"/>
  <c r="BG18" i="3"/>
  <c r="BR18" i="3"/>
  <c r="BG19" i="3"/>
  <c r="BR19" i="3"/>
  <c r="BR22" i="3"/>
  <c r="AT1" i="3"/>
  <c r="BF1" i="3"/>
  <c r="BF2" i="3"/>
  <c r="BF4" i="3"/>
  <c r="BQ4" i="3"/>
  <c r="BF5" i="3"/>
  <c r="BQ5" i="3"/>
  <c r="BF6" i="3"/>
  <c r="BQ6" i="3"/>
  <c r="BF7" i="3"/>
  <c r="BQ7" i="3"/>
  <c r="BF8" i="3"/>
  <c r="BQ8" i="3"/>
  <c r="BF9" i="3"/>
  <c r="BQ9" i="3"/>
  <c r="BF10" i="3"/>
  <c r="BQ10" i="3"/>
  <c r="BF11" i="3"/>
  <c r="BQ11" i="3"/>
  <c r="BF12" i="3"/>
  <c r="BQ12" i="3"/>
  <c r="BF13" i="3"/>
  <c r="BQ13" i="3"/>
  <c r="BF14" i="3"/>
  <c r="BQ14" i="3"/>
  <c r="BF15" i="3"/>
  <c r="BQ15" i="3"/>
  <c r="BF16" i="3"/>
  <c r="BQ16" i="3"/>
  <c r="BF17" i="3"/>
  <c r="BQ17" i="3"/>
  <c r="BF18" i="3"/>
  <c r="BQ18" i="3"/>
  <c r="BF19" i="3"/>
  <c r="BQ19" i="3"/>
  <c r="BQ22" i="3"/>
  <c r="AS1" i="3"/>
  <c r="BE1" i="3"/>
  <c r="BE2" i="3"/>
  <c r="BE4" i="3"/>
  <c r="BP4" i="3"/>
  <c r="BE5" i="3"/>
  <c r="BP5" i="3"/>
  <c r="BE6" i="3"/>
  <c r="BP6" i="3"/>
  <c r="BE7" i="3"/>
  <c r="BP7" i="3"/>
  <c r="BE8" i="3"/>
  <c r="BP8" i="3"/>
  <c r="BE9" i="3"/>
  <c r="BP9" i="3"/>
  <c r="BE10" i="3"/>
  <c r="BP10" i="3"/>
  <c r="BE11" i="3"/>
  <c r="BP11" i="3"/>
  <c r="BE12" i="3"/>
  <c r="BP12" i="3"/>
  <c r="BE13" i="3"/>
  <c r="BP13" i="3"/>
  <c r="BE14" i="3"/>
  <c r="BP14" i="3"/>
  <c r="BE15" i="3"/>
  <c r="BP15" i="3"/>
  <c r="BE16" i="3"/>
  <c r="BP16" i="3"/>
  <c r="BE17" i="3"/>
  <c r="BP17" i="3"/>
  <c r="BE18" i="3"/>
  <c r="BP18" i="3"/>
  <c r="BE19" i="3"/>
  <c r="BP19" i="3"/>
  <c r="BP22" i="3"/>
  <c r="AR1" i="3"/>
  <c r="BD1" i="3"/>
  <c r="BD2" i="3"/>
  <c r="BD4" i="3"/>
  <c r="BO4" i="3"/>
  <c r="BD5" i="3"/>
  <c r="BO5" i="3"/>
  <c r="BD6" i="3"/>
  <c r="BO6" i="3"/>
  <c r="BD7" i="3"/>
  <c r="BO7" i="3"/>
  <c r="BD8" i="3"/>
  <c r="BO8" i="3"/>
  <c r="BD9" i="3"/>
  <c r="BO9" i="3"/>
  <c r="BD10" i="3"/>
  <c r="BO10" i="3"/>
  <c r="BD11" i="3"/>
  <c r="BO11" i="3"/>
  <c r="BD12" i="3"/>
  <c r="BO12" i="3"/>
  <c r="BD13" i="3"/>
  <c r="BO13" i="3"/>
  <c r="BD14" i="3"/>
  <c r="BO14" i="3"/>
  <c r="BD15" i="3"/>
  <c r="BO15" i="3"/>
  <c r="BD16" i="3"/>
  <c r="BO16" i="3"/>
  <c r="BD17" i="3"/>
  <c r="BO17" i="3"/>
  <c r="BD18" i="3"/>
  <c r="BO18" i="3"/>
  <c r="BD19" i="3"/>
  <c r="BO19" i="3"/>
  <c r="BO22" i="3"/>
  <c r="AQ1" i="3"/>
  <c r="BC1" i="3"/>
  <c r="BC2" i="3"/>
  <c r="BC4" i="3"/>
  <c r="BN4" i="3"/>
  <c r="BC5" i="3"/>
  <c r="BN5" i="3"/>
  <c r="BC6" i="3"/>
  <c r="BN6" i="3"/>
  <c r="BC7" i="3"/>
  <c r="BN7" i="3"/>
  <c r="BC8" i="3"/>
  <c r="BN8" i="3"/>
  <c r="BC9" i="3"/>
  <c r="BN9" i="3"/>
  <c r="BC10" i="3"/>
  <c r="BN10" i="3"/>
  <c r="BC11" i="3"/>
  <c r="BN11" i="3"/>
  <c r="BC12" i="3"/>
  <c r="BN12" i="3"/>
  <c r="BC13" i="3"/>
  <c r="BN13" i="3"/>
  <c r="BC14" i="3"/>
  <c r="BN14" i="3"/>
  <c r="BC15" i="3"/>
  <c r="BN15" i="3"/>
  <c r="BC16" i="3"/>
  <c r="BN16" i="3"/>
  <c r="BC17" i="3"/>
  <c r="BN17" i="3"/>
  <c r="BC18" i="3"/>
  <c r="BN18" i="3"/>
  <c r="BC19" i="3"/>
  <c r="BN19" i="3"/>
  <c r="BN22" i="3"/>
  <c r="AP1" i="3"/>
  <c r="BB1" i="3"/>
  <c r="BB2" i="3"/>
  <c r="BB4" i="3"/>
  <c r="BM4" i="3"/>
  <c r="BB5" i="3"/>
  <c r="BM5" i="3"/>
  <c r="BB6" i="3"/>
  <c r="BM6" i="3"/>
  <c r="BB7" i="3"/>
  <c r="BM7" i="3"/>
  <c r="BB8" i="3"/>
  <c r="BM8" i="3"/>
  <c r="BB9" i="3"/>
  <c r="BM9" i="3"/>
  <c r="BB10" i="3"/>
  <c r="BM10" i="3"/>
  <c r="BB11" i="3"/>
  <c r="BM11" i="3"/>
  <c r="BB12" i="3"/>
  <c r="BM12" i="3"/>
  <c r="BB13" i="3"/>
  <c r="BM13" i="3"/>
  <c r="BB14" i="3"/>
  <c r="BM14" i="3"/>
  <c r="BB15" i="3"/>
  <c r="BM15" i="3"/>
  <c r="BB16" i="3"/>
  <c r="BM16" i="3"/>
  <c r="BB17" i="3"/>
  <c r="BM17" i="3"/>
  <c r="BB18" i="3"/>
  <c r="BM18" i="3"/>
  <c r="BB19" i="3"/>
  <c r="BM19" i="3"/>
  <c r="BM22" i="3"/>
  <c r="AO1" i="3"/>
  <c r="BA1" i="3"/>
  <c r="BA2" i="3"/>
  <c r="BA4" i="3"/>
  <c r="BL4" i="3"/>
  <c r="BA5" i="3"/>
  <c r="BL5" i="3"/>
  <c r="BA6" i="3"/>
  <c r="BL6" i="3"/>
  <c r="BA7" i="3"/>
  <c r="BL7" i="3"/>
  <c r="BA8" i="3"/>
  <c r="BL8" i="3"/>
  <c r="BA9" i="3"/>
  <c r="BL9" i="3"/>
  <c r="BA10" i="3"/>
  <c r="BL10" i="3"/>
  <c r="BA11" i="3"/>
  <c r="BL11" i="3"/>
  <c r="BA12" i="3"/>
  <c r="BL12" i="3"/>
  <c r="BA13" i="3"/>
  <c r="BL13" i="3"/>
  <c r="BA14" i="3"/>
  <c r="BL14" i="3"/>
  <c r="BA15" i="3"/>
  <c r="BL15" i="3"/>
  <c r="BA16" i="3"/>
  <c r="BL16" i="3"/>
  <c r="BA17" i="3"/>
  <c r="BL17" i="3"/>
  <c r="BA18" i="3"/>
  <c r="BL18" i="3"/>
  <c r="BA19" i="3"/>
  <c r="BL19" i="3"/>
  <c r="BL22" i="3"/>
  <c r="AN1" i="3"/>
  <c r="AZ1" i="3"/>
  <c r="AZ2" i="3"/>
  <c r="AZ4" i="3"/>
  <c r="BK4" i="3"/>
  <c r="AZ5" i="3"/>
  <c r="BK5" i="3"/>
  <c r="AZ6" i="3"/>
  <c r="BK6" i="3"/>
  <c r="AZ7" i="3"/>
  <c r="BK7" i="3"/>
  <c r="AZ8" i="3"/>
  <c r="BK8" i="3"/>
  <c r="AZ9" i="3"/>
  <c r="BK9" i="3"/>
  <c r="AZ10" i="3"/>
  <c r="BK10" i="3"/>
  <c r="AZ11" i="3"/>
  <c r="BK11" i="3"/>
  <c r="AZ12" i="3"/>
  <c r="BK12" i="3"/>
  <c r="AZ13" i="3"/>
  <c r="BK13" i="3"/>
  <c r="AZ14" i="3"/>
  <c r="BK14" i="3"/>
  <c r="AZ15" i="3"/>
  <c r="BK15" i="3"/>
  <c r="AZ16" i="3"/>
  <c r="BK16" i="3"/>
  <c r="AZ17" i="3"/>
  <c r="BK17" i="3"/>
  <c r="AZ18" i="3"/>
  <c r="BK18" i="3"/>
  <c r="AZ19" i="3"/>
  <c r="BK19" i="3"/>
  <c r="BK22" i="3"/>
  <c r="AM1" i="3"/>
  <c r="AY1" i="3"/>
  <c r="AY2" i="3"/>
  <c r="AY4" i="3"/>
  <c r="BJ4" i="3"/>
  <c r="AY5" i="3"/>
  <c r="BJ5" i="3"/>
  <c r="AY6" i="3"/>
  <c r="BJ6" i="3"/>
  <c r="AY7" i="3"/>
  <c r="BJ7" i="3"/>
  <c r="AY8" i="3"/>
  <c r="BJ8" i="3"/>
  <c r="AY9" i="3"/>
  <c r="BJ9" i="3"/>
  <c r="AY10" i="3"/>
  <c r="BJ10" i="3"/>
  <c r="AY11" i="3"/>
  <c r="BJ11" i="3"/>
  <c r="AY12" i="3"/>
  <c r="BJ12" i="3"/>
  <c r="AY13" i="3"/>
  <c r="BJ13" i="3"/>
  <c r="AY14" i="3"/>
  <c r="BJ14" i="3"/>
  <c r="AY15" i="3"/>
  <c r="BJ15" i="3"/>
  <c r="AY16" i="3"/>
  <c r="BJ16" i="3"/>
  <c r="AY17" i="3"/>
  <c r="BJ17" i="3"/>
  <c r="AY18" i="3"/>
  <c r="BJ18" i="3"/>
  <c r="AY19" i="3"/>
  <c r="BJ19" i="3"/>
  <c r="BJ22" i="3"/>
  <c r="AX4" i="3"/>
  <c r="BI4" i="3"/>
  <c r="AX5" i="3"/>
  <c r="BI5" i="3"/>
  <c r="AX6" i="3"/>
  <c r="BI6" i="3"/>
  <c r="AX7" i="3"/>
  <c r="BI7" i="3"/>
  <c r="AX8" i="3"/>
  <c r="BI8" i="3"/>
  <c r="AX9" i="3"/>
  <c r="BI9" i="3"/>
  <c r="AX10" i="3"/>
  <c r="BI10" i="3"/>
  <c r="AX11" i="3"/>
  <c r="BI11" i="3"/>
  <c r="AX12" i="3"/>
  <c r="BI12" i="3"/>
  <c r="AX13" i="3"/>
  <c r="BI13" i="3"/>
  <c r="AX14" i="3"/>
  <c r="BI14" i="3"/>
  <c r="AX15" i="3"/>
  <c r="BI15" i="3"/>
  <c r="AX16" i="3"/>
  <c r="BI16" i="3"/>
  <c r="AX17" i="3"/>
  <c r="BI17" i="3"/>
  <c r="AX18" i="3"/>
  <c r="BI18" i="3"/>
  <c r="AX19" i="3"/>
  <c r="BI19" i="3"/>
  <c r="BI22" i="3"/>
  <c r="AK4" i="3"/>
  <c r="AV4" i="3"/>
  <c r="AK5" i="3"/>
  <c r="AV5" i="3"/>
  <c r="AK6" i="3"/>
  <c r="AV6" i="3"/>
  <c r="AK7" i="3"/>
  <c r="AV7" i="3"/>
  <c r="AK8" i="3"/>
  <c r="AV8" i="3"/>
  <c r="AK9" i="3"/>
  <c r="AV9" i="3"/>
  <c r="AK10" i="3"/>
  <c r="AV10" i="3"/>
  <c r="AK11" i="3"/>
  <c r="AV11" i="3"/>
  <c r="AK12" i="3"/>
  <c r="AV12" i="3"/>
  <c r="AK13" i="3"/>
  <c r="AV13" i="3"/>
  <c r="AK14" i="3"/>
  <c r="AV14" i="3"/>
  <c r="AK15" i="3"/>
  <c r="AV15" i="3"/>
  <c r="AK16" i="3"/>
  <c r="AV16" i="3"/>
  <c r="AK17" i="3"/>
  <c r="AV17" i="3"/>
  <c r="AK18" i="3"/>
  <c r="AV18" i="3"/>
  <c r="AK19" i="3"/>
  <c r="AV19" i="3"/>
  <c r="AK20" i="3"/>
  <c r="AV20" i="3"/>
  <c r="AK21" i="3"/>
  <c r="AV21" i="3"/>
  <c r="AV22" i="3"/>
  <c r="AJ4" i="3"/>
  <c r="AU4" i="3"/>
  <c r="AJ5" i="3"/>
  <c r="AU5" i="3"/>
  <c r="AJ6" i="3"/>
  <c r="AU6" i="3"/>
  <c r="AJ7" i="3"/>
  <c r="AU7" i="3"/>
  <c r="AJ8" i="3"/>
  <c r="AU8" i="3"/>
  <c r="AJ9" i="3"/>
  <c r="AU9" i="3"/>
  <c r="AJ10" i="3"/>
  <c r="AU10" i="3"/>
  <c r="AJ11" i="3"/>
  <c r="AU11" i="3"/>
  <c r="AJ12" i="3"/>
  <c r="AU12" i="3"/>
  <c r="AJ13" i="3"/>
  <c r="AU13" i="3"/>
  <c r="AJ14" i="3"/>
  <c r="AU14" i="3"/>
  <c r="AJ15" i="3"/>
  <c r="AU15" i="3"/>
  <c r="AJ16" i="3"/>
  <c r="AU16" i="3"/>
  <c r="AJ17" i="3"/>
  <c r="AU17" i="3"/>
  <c r="AJ18" i="3"/>
  <c r="AU18" i="3"/>
  <c r="AJ19" i="3"/>
  <c r="AU19" i="3"/>
  <c r="AJ20" i="3"/>
  <c r="AU20" i="3"/>
  <c r="AJ21" i="3"/>
  <c r="AU21" i="3"/>
  <c r="AU22" i="3"/>
  <c r="AI4" i="3"/>
  <c r="AT4" i="3"/>
  <c r="AI5" i="3"/>
  <c r="AT5" i="3"/>
  <c r="AI6" i="3"/>
  <c r="AT6" i="3"/>
  <c r="AI7" i="3"/>
  <c r="AT7" i="3"/>
  <c r="AI8" i="3"/>
  <c r="AT8" i="3"/>
  <c r="AI9" i="3"/>
  <c r="AT9" i="3"/>
  <c r="AI10" i="3"/>
  <c r="AT10" i="3"/>
  <c r="AI11" i="3"/>
  <c r="AT11" i="3"/>
  <c r="AI12" i="3"/>
  <c r="AT12" i="3"/>
  <c r="AI13" i="3"/>
  <c r="AT13" i="3"/>
  <c r="AI14" i="3"/>
  <c r="AT14" i="3"/>
  <c r="AI15" i="3"/>
  <c r="AT15" i="3"/>
  <c r="AI16" i="3"/>
  <c r="AT16" i="3"/>
  <c r="AI17" i="3"/>
  <c r="AT17" i="3"/>
  <c r="AI18" i="3"/>
  <c r="AT18" i="3"/>
  <c r="AI19" i="3"/>
  <c r="AT19" i="3"/>
  <c r="AI20" i="3"/>
  <c r="AT20" i="3"/>
  <c r="AI21" i="3"/>
  <c r="AT21" i="3"/>
  <c r="AT22" i="3"/>
  <c r="AH4" i="3"/>
  <c r="AS4" i="3"/>
  <c r="AH5" i="3"/>
  <c r="AS5" i="3"/>
  <c r="AH6" i="3"/>
  <c r="AS6" i="3"/>
  <c r="AH7" i="3"/>
  <c r="AS7" i="3"/>
  <c r="AH8" i="3"/>
  <c r="AS8" i="3"/>
  <c r="AH9" i="3"/>
  <c r="AS9" i="3"/>
  <c r="AH10" i="3"/>
  <c r="AS10" i="3"/>
  <c r="AH11" i="3"/>
  <c r="AS11" i="3"/>
  <c r="AH12" i="3"/>
  <c r="AS12" i="3"/>
  <c r="AH13" i="3"/>
  <c r="AS13" i="3"/>
  <c r="AH14" i="3"/>
  <c r="AS14" i="3"/>
  <c r="AH15" i="3"/>
  <c r="AS15" i="3"/>
  <c r="AH16" i="3"/>
  <c r="AS16" i="3"/>
  <c r="AH17" i="3"/>
  <c r="AS17" i="3"/>
  <c r="AH18" i="3"/>
  <c r="AS18" i="3"/>
  <c r="AH19" i="3"/>
  <c r="AS19" i="3"/>
  <c r="AH20" i="3"/>
  <c r="AS20" i="3"/>
  <c r="AH21" i="3"/>
  <c r="AS21" i="3"/>
  <c r="AS22" i="3"/>
  <c r="AG4" i="3"/>
  <c r="AR4" i="3"/>
  <c r="AG5" i="3"/>
  <c r="AR5" i="3"/>
  <c r="AG6" i="3"/>
  <c r="AR6" i="3"/>
  <c r="AG7" i="3"/>
  <c r="AR7" i="3"/>
  <c r="AG8" i="3"/>
  <c r="AR8" i="3"/>
  <c r="AG9" i="3"/>
  <c r="AR9" i="3"/>
  <c r="AG10" i="3"/>
  <c r="AR10" i="3"/>
  <c r="AG11" i="3"/>
  <c r="AR11" i="3"/>
  <c r="AG12" i="3"/>
  <c r="AR12" i="3"/>
  <c r="AG13" i="3"/>
  <c r="AR13" i="3"/>
  <c r="AG14" i="3"/>
  <c r="AR14" i="3"/>
  <c r="AG15" i="3"/>
  <c r="AR15" i="3"/>
  <c r="AG16" i="3"/>
  <c r="AR16" i="3"/>
  <c r="AG17" i="3"/>
  <c r="AR17" i="3"/>
  <c r="AG18" i="3"/>
  <c r="AR18" i="3"/>
  <c r="AG19" i="3"/>
  <c r="AR19" i="3"/>
  <c r="AG20" i="3"/>
  <c r="AR20" i="3"/>
  <c r="AG21" i="3"/>
  <c r="AR21" i="3"/>
  <c r="AR22" i="3"/>
  <c r="AF4" i="3"/>
  <c r="AQ4" i="3"/>
  <c r="AF5" i="3"/>
  <c r="AQ5" i="3"/>
  <c r="AF6" i="3"/>
  <c r="AQ6" i="3"/>
  <c r="AF7" i="3"/>
  <c r="AQ7" i="3"/>
  <c r="AF8" i="3"/>
  <c r="AQ8" i="3"/>
  <c r="AF9" i="3"/>
  <c r="AQ9" i="3"/>
  <c r="AF10" i="3"/>
  <c r="AQ10" i="3"/>
  <c r="AF11" i="3"/>
  <c r="AQ11" i="3"/>
  <c r="AF12" i="3"/>
  <c r="AQ12" i="3"/>
  <c r="AF13" i="3"/>
  <c r="AQ13" i="3"/>
  <c r="AF14" i="3"/>
  <c r="AQ14" i="3"/>
  <c r="AF15" i="3"/>
  <c r="AQ15" i="3"/>
  <c r="AF16" i="3"/>
  <c r="AQ16" i="3"/>
  <c r="AF17" i="3"/>
  <c r="AQ17" i="3"/>
  <c r="AF18" i="3"/>
  <c r="AQ18" i="3"/>
  <c r="AF19" i="3"/>
  <c r="AQ19" i="3"/>
  <c r="AF20" i="3"/>
  <c r="AQ20" i="3"/>
  <c r="AF21" i="3"/>
  <c r="AQ21" i="3"/>
  <c r="AQ22" i="3"/>
  <c r="AE4" i="3"/>
  <c r="AP4" i="3"/>
  <c r="AE5" i="3"/>
  <c r="AP5" i="3"/>
  <c r="AE6" i="3"/>
  <c r="AP6" i="3"/>
  <c r="AE7" i="3"/>
  <c r="AP7" i="3"/>
  <c r="AE8" i="3"/>
  <c r="AP8" i="3"/>
  <c r="AE9" i="3"/>
  <c r="AP9" i="3"/>
  <c r="AE10" i="3"/>
  <c r="AP10" i="3"/>
  <c r="AE11" i="3"/>
  <c r="AP11" i="3"/>
  <c r="AE12" i="3"/>
  <c r="AP12" i="3"/>
  <c r="AE13" i="3"/>
  <c r="AP13" i="3"/>
  <c r="AE14" i="3"/>
  <c r="AP14" i="3"/>
  <c r="AE15" i="3"/>
  <c r="AP15" i="3"/>
  <c r="AE16" i="3"/>
  <c r="AP16" i="3"/>
  <c r="AE17" i="3"/>
  <c r="AP17" i="3"/>
  <c r="AE18" i="3"/>
  <c r="AP18" i="3"/>
  <c r="AE19" i="3"/>
  <c r="AP19" i="3"/>
  <c r="AE20" i="3"/>
  <c r="AP20" i="3"/>
  <c r="AE21" i="3"/>
  <c r="AP21" i="3"/>
  <c r="AP22" i="3"/>
  <c r="AD4" i="3"/>
  <c r="AO4" i="3"/>
  <c r="AD5" i="3"/>
  <c r="AO5" i="3"/>
  <c r="AD6" i="3"/>
  <c r="AO6" i="3"/>
  <c r="AD7" i="3"/>
  <c r="AO7" i="3"/>
  <c r="AD8" i="3"/>
  <c r="AO8" i="3"/>
  <c r="AD9" i="3"/>
  <c r="AO9" i="3"/>
  <c r="AD10" i="3"/>
  <c r="AO10" i="3"/>
  <c r="AD11" i="3"/>
  <c r="AO11" i="3"/>
  <c r="AD12" i="3"/>
  <c r="AO12" i="3"/>
  <c r="AD13" i="3"/>
  <c r="AO13" i="3"/>
  <c r="AD14" i="3"/>
  <c r="AO14" i="3"/>
  <c r="AD15" i="3"/>
  <c r="AO15" i="3"/>
  <c r="AD16" i="3"/>
  <c r="AO16" i="3"/>
  <c r="AD17" i="3"/>
  <c r="AO17" i="3"/>
  <c r="AD18" i="3"/>
  <c r="AO18" i="3"/>
  <c r="AD19" i="3"/>
  <c r="AO19" i="3"/>
  <c r="AD20" i="3"/>
  <c r="AO20" i="3"/>
  <c r="AD21" i="3"/>
  <c r="AO21" i="3"/>
  <c r="AO22" i="3"/>
  <c r="AC4" i="3"/>
  <c r="AN4" i="3"/>
  <c r="AC5" i="3"/>
  <c r="AN5" i="3"/>
  <c r="AC6" i="3"/>
  <c r="AN6" i="3"/>
  <c r="AC7" i="3"/>
  <c r="AN7" i="3"/>
  <c r="AC8" i="3"/>
  <c r="AN8" i="3"/>
  <c r="AC9" i="3"/>
  <c r="AN9" i="3"/>
  <c r="AC10" i="3"/>
  <c r="AN10" i="3"/>
  <c r="AC11" i="3"/>
  <c r="AN11" i="3"/>
  <c r="AC12" i="3"/>
  <c r="AN12" i="3"/>
  <c r="AC13" i="3"/>
  <c r="AN13" i="3"/>
  <c r="AC14" i="3"/>
  <c r="AN14" i="3"/>
  <c r="AC15" i="3"/>
  <c r="AN15" i="3"/>
  <c r="AC16" i="3"/>
  <c r="AN16" i="3"/>
  <c r="AC17" i="3"/>
  <c r="AN17" i="3"/>
  <c r="AC18" i="3"/>
  <c r="AN18" i="3"/>
  <c r="AC19" i="3"/>
  <c r="AN19" i="3"/>
  <c r="AC20" i="3"/>
  <c r="AN20" i="3"/>
  <c r="AC21" i="3"/>
  <c r="AN21" i="3"/>
  <c r="AN22" i="3"/>
  <c r="AB4" i="3"/>
  <c r="AM4" i="3"/>
  <c r="AB5" i="3"/>
  <c r="AM5" i="3"/>
  <c r="AB6" i="3"/>
  <c r="AM6" i="3"/>
  <c r="AB7" i="3"/>
  <c r="AM7" i="3"/>
  <c r="AB8" i="3"/>
  <c r="AM8" i="3"/>
  <c r="AB9" i="3"/>
  <c r="AM9" i="3"/>
  <c r="AB10" i="3"/>
  <c r="AM10" i="3"/>
  <c r="AB11" i="3"/>
  <c r="AM11" i="3"/>
  <c r="AB12" i="3"/>
  <c r="AM12" i="3"/>
  <c r="AB13" i="3"/>
  <c r="AM13" i="3"/>
  <c r="AB14" i="3"/>
  <c r="AM14" i="3"/>
  <c r="AB15" i="3"/>
  <c r="AM15" i="3"/>
  <c r="AB16" i="3"/>
  <c r="AM16" i="3"/>
  <c r="AB17" i="3"/>
  <c r="AM17" i="3"/>
  <c r="AB18" i="3"/>
  <c r="AM18" i="3"/>
  <c r="AB19" i="3"/>
  <c r="AM19" i="3"/>
  <c r="AB20" i="3"/>
  <c r="AM20" i="3"/>
  <c r="AB21" i="3"/>
  <c r="AM21" i="3"/>
  <c r="AM22" i="3"/>
  <c r="AA4" i="3"/>
  <c r="AL4" i="3"/>
  <c r="AA5" i="3"/>
  <c r="AL5" i="3"/>
  <c r="AA6" i="3"/>
  <c r="AL6" i="3"/>
  <c r="AA7" i="3"/>
  <c r="AL7" i="3"/>
  <c r="AA8" i="3"/>
  <c r="AL8" i="3"/>
  <c r="AA9" i="3"/>
  <c r="AL9" i="3"/>
  <c r="AA10" i="3"/>
  <c r="AL10" i="3"/>
  <c r="AA11" i="3"/>
  <c r="AL11" i="3"/>
  <c r="AA12" i="3"/>
  <c r="AL12" i="3"/>
  <c r="AA13" i="3"/>
  <c r="AL13" i="3"/>
  <c r="AA14" i="3"/>
  <c r="AL14" i="3"/>
  <c r="AA15" i="3"/>
  <c r="AL15" i="3"/>
  <c r="AA16" i="3"/>
  <c r="AL16" i="3"/>
  <c r="AA17" i="3"/>
  <c r="AL17" i="3"/>
  <c r="AA18" i="3"/>
  <c r="AL18" i="3"/>
  <c r="AA19" i="3"/>
  <c r="AL19" i="3"/>
  <c r="AA20" i="3"/>
  <c r="AL20" i="3"/>
  <c r="AA21" i="3"/>
  <c r="AL21" i="3"/>
  <c r="AL22" i="3"/>
  <c r="Z22" i="3"/>
  <c r="Y22" i="3"/>
  <c r="X22" i="3"/>
  <c r="AV3" i="3"/>
  <c r="BS3" i="3"/>
  <c r="AU3" i="3"/>
  <c r="BR3" i="3"/>
  <c r="AT3" i="3"/>
  <c r="BQ3" i="3"/>
  <c r="AS3" i="3"/>
  <c r="BP3" i="3"/>
  <c r="AR3" i="3"/>
  <c r="BO3" i="3"/>
  <c r="AQ3" i="3"/>
  <c r="BN3" i="3"/>
  <c r="AP3" i="3"/>
  <c r="BM3" i="3"/>
  <c r="AO3" i="3"/>
  <c r="BL3" i="3"/>
  <c r="AN3" i="3"/>
  <c r="BK3" i="3"/>
  <c r="AM3" i="3"/>
  <c r="BJ3" i="3"/>
  <c r="AL3" i="3"/>
  <c r="BI3" i="3"/>
  <c r="BH2" i="3"/>
  <c r="AA2" i="3"/>
  <c r="BS1" i="3"/>
  <c r="BR1" i="3"/>
  <c r="BQ1" i="3"/>
  <c r="BP1" i="3"/>
  <c r="BO1" i="3"/>
  <c r="BN1" i="3"/>
  <c r="BM1" i="3"/>
  <c r="BL1" i="3"/>
  <c r="BK1" i="3"/>
  <c r="BJ1" i="3"/>
  <c r="T1" i="3"/>
  <c r="X4" i="2"/>
  <c r="Z4" i="2"/>
  <c r="AV1" i="2"/>
  <c r="BH1" i="2"/>
  <c r="P4" i="2"/>
  <c r="BH4" i="2"/>
  <c r="BS4" i="2"/>
  <c r="X5" i="2"/>
  <c r="Z5" i="2"/>
  <c r="P5" i="2"/>
  <c r="BH5" i="2"/>
  <c r="BS5" i="2"/>
  <c r="X6" i="2"/>
  <c r="Z6" i="2"/>
  <c r="P6" i="2"/>
  <c r="BH6" i="2"/>
  <c r="BS6" i="2"/>
  <c r="X7" i="2"/>
  <c r="Z7" i="2"/>
  <c r="P7" i="2"/>
  <c r="BH7" i="2"/>
  <c r="BS7" i="2"/>
  <c r="X8" i="2"/>
  <c r="Z8" i="2"/>
  <c r="P8" i="2"/>
  <c r="BH8" i="2"/>
  <c r="BS8" i="2"/>
  <c r="X9" i="2"/>
  <c r="Z9" i="2"/>
  <c r="P9" i="2"/>
  <c r="BH9" i="2"/>
  <c r="BS9" i="2"/>
  <c r="X10" i="2"/>
  <c r="Z10" i="2"/>
  <c r="P10" i="2"/>
  <c r="BH10" i="2"/>
  <c r="BS10" i="2"/>
  <c r="X11" i="2"/>
  <c r="Z11" i="2"/>
  <c r="P11" i="2"/>
  <c r="BH11" i="2"/>
  <c r="BS11" i="2"/>
  <c r="X12" i="2"/>
  <c r="Z12" i="2"/>
  <c r="P12" i="2"/>
  <c r="BH12" i="2"/>
  <c r="BS12" i="2"/>
  <c r="X13" i="2"/>
  <c r="Z13" i="2"/>
  <c r="P13" i="2"/>
  <c r="BH13" i="2"/>
  <c r="BS13" i="2"/>
  <c r="X14" i="2"/>
  <c r="Z14" i="2"/>
  <c r="P14" i="2"/>
  <c r="BH14" i="2"/>
  <c r="BS14" i="2"/>
  <c r="X15" i="2"/>
  <c r="Z15" i="2"/>
  <c r="P15" i="2"/>
  <c r="BH15" i="2"/>
  <c r="BS15" i="2"/>
  <c r="X16" i="2"/>
  <c r="Z16" i="2"/>
  <c r="P16" i="2"/>
  <c r="BH16" i="2"/>
  <c r="BS16" i="2"/>
  <c r="X17" i="2"/>
  <c r="Z17" i="2"/>
  <c r="P17" i="2"/>
  <c r="BH17" i="2"/>
  <c r="BS17" i="2"/>
  <c r="X18" i="2"/>
  <c r="Z18" i="2"/>
  <c r="P18" i="2"/>
  <c r="BH18" i="2"/>
  <c r="BS18" i="2"/>
  <c r="X19" i="2"/>
  <c r="Z19" i="2"/>
  <c r="P19" i="2"/>
  <c r="BH19" i="2"/>
  <c r="BS19" i="2"/>
  <c r="X22" i="2"/>
  <c r="Z22" i="2"/>
  <c r="P22" i="2"/>
  <c r="BH22" i="2"/>
  <c r="BS22" i="2"/>
  <c r="X23" i="2"/>
  <c r="Z23" i="2"/>
  <c r="P23" i="2"/>
  <c r="BH23" i="2"/>
  <c r="BS23" i="2"/>
  <c r="X24" i="2"/>
  <c r="Z24" i="2"/>
  <c r="P24" i="2"/>
  <c r="BH24" i="2"/>
  <c r="BS24" i="2"/>
  <c r="X25" i="2"/>
  <c r="Z25" i="2"/>
  <c r="P25" i="2"/>
  <c r="BH25" i="2"/>
  <c r="BS25" i="2"/>
  <c r="BS27" i="2"/>
  <c r="AU1" i="2"/>
  <c r="BG1" i="2"/>
  <c r="BG2" i="2"/>
  <c r="BG4" i="2"/>
  <c r="BR4" i="2"/>
  <c r="BG5" i="2"/>
  <c r="BR5" i="2"/>
  <c r="BG6" i="2"/>
  <c r="BR6" i="2"/>
  <c r="BG7" i="2"/>
  <c r="BR7" i="2"/>
  <c r="BG8" i="2"/>
  <c r="BR8" i="2"/>
  <c r="BG9" i="2"/>
  <c r="BR9" i="2"/>
  <c r="BG10" i="2"/>
  <c r="BR10" i="2"/>
  <c r="BG11" i="2"/>
  <c r="BR11" i="2"/>
  <c r="BG12" i="2"/>
  <c r="BR12" i="2"/>
  <c r="BG13" i="2"/>
  <c r="BR13" i="2"/>
  <c r="BG14" i="2"/>
  <c r="BR14" i="2"/>
  <c r="BG15" i="2"/>
  <c r="BR15" i="2"/>
  <c r="BG16" i="2"/>
  <c r="BR16" i="2"/>
  <c r="BG17" i="2"/>
  <c r="BR17" i="2"/>
  <c r="BG18" i="2"/>
  <c r="BR18" i="2"/>
  <c r="BG19" i="2"/>
  <c r="BR19" i="2"/>
  <c r="BG22" i="2"/>
  <c r="BR22" i="2"/>
  <c r="BG23" i="2"/>
  <c r="BR23" i="2"/>
  <c r="BG24" i="2"/>
  <c r="BR24" i="2"/>
  <c r="BG25" i="2"/>
  <c r="BR25" i="2"/>
  <c r="BR27" i="2"/>
  <c r="AT1" i="2"/>
  <c r="BF1" i="2"/>
  <c r="BF2" i="2"/>
  <c r="BF4" i="2"/>
  <c r="BQ4" i="2"/>
  <c r="BF5" i="2"/>
  <c r="BQ5" i="2"/>
  <c r="BF6" i="2"/>
  <c r="BQ6" i="2"/>
  <c r="BF7" i="2"/>
  <c r="BQ7" i="2"/>
  <c r="BF8" i="2"/>
  <c r="BQ8" i="2"/>
  <c r="BF9" i="2"/>
  <c r="BQ9" i="2"/>
  <c r="BF10" i="2"/>
  <c r="BQ10" i="2"/>
  <c r="BF11" i="2"/>
  <c r="BQ11" i="2"/>
  <c r="BF12" i="2"/>
  <c r="BQ12" i="2"/>
  <c r="BF13" i="2"/>
  <c r="BQ13" i="2"/>
  <c r="BF14" i="2"/>
  <c r="BQ14" i="2"/>
  <c r="BF15" i="2"/>
  <c r="BQ15" i="2"/>
  <c r="BF16" i="2"/>
  <c r="BQ16" i="2"/>
  <c r="BF17" i="2"/>
  <c r="BQ17" i="2"/>
  <c r="BF18" i="2"/>
  <c r="BQ18" i="2"/>
  <c r="BF19" i="2"/>
  <c r="BQ19" i="2"/>
  <c r="BF22" i="2"/>
  <c r="BQ22" i="2"/>
  <c r="BF23" i="2"/>
  <c r="BQ23" i="2"/>
  <c r="BF24" i="2"/>
  <c r="BQ24" i="2"/>
  <c r="BF25" i="2"/>
  <c r="BQ25" i="2"/>
  <c r="BQ27" i="2"/>
  <c r="AS1" i="2"/>
  <c r="BE1" i="2"/>
  <c r="BE2" i="2"/>
  <c r="BE4" i="2"/>
  <c r="BP4" i="2"/>
  <c r="BE5" i="2"/>
  <c r="BP5" i="2"/>
  <c r="BE6" i="2"/>
  <c r="BP6" i="2"/>
  <c r="BE7" i="2"/>
  <c r="BP7" i="2"/>
  <c r="BE8" i="2"/>
  <c r="BP8" i="2"/>
  <c r="BE9" i="2"/>
  <c r="BP9" i="2"/>
  <c r="BE10" i="2"/>
  <c r="BP10" i="2"/>
  <c r="BE11" i="2"/>
  <c r="BP11" i="2"/>
  <c r="BE12" i="2"/>
  <c r="BP12" i="2"/>
  <c r="BE13" i="2"/>
  <c r="BP13" i="2"/>
  <c r="BE14" i="2"/>
  <c r="BP14" i="2"/>
  <c r="BE15" i="2"/>
  <c r="BP15" i="2"/>
  <c r="BE16" i="2"/>
  <c r="BP16" i="2"/>
  <c r="BE17" i="2"/>
  <c r="BP17" i="2"/>
  <c r="BE18" i="2"/>
  <c r="BP18" i="2"/>
  <c r="BE19" i="2"/>
  <c r="BP19" i="2"/>
  <c r="BE22" i="2"/>
  <c r="BP22" i="2"/>
  <c r="BE23" i="2"/>
  <c r="BP23" i="2"/>
  <c r="BE24" i="2"/>
  <c r="BP24" i="2"/>
  <c r="BE25" i="2"/>
  <c r="BP25" i="2"/>
  <c r="BP27" i="2"/>
  <c r="AR1" i="2"/>
  <c r="BD1" i="2"/>
  <c r="BD2" i="2"/>
  <c r="BD4" i="2"/>
  <c r="BO4" i="2"/>
  <c r="BD5" i="2"/>
  <c r="BO5" i="2"/>
  <c r="BD6" i="2"/>
  <c r="BO6" i="2"/>
  <c r="BD7" i="2"/>
  <c r="BO7" i="2"/>
  <c r="BD8" i="2"/>
  <c r="BO8" i="2"/>
  <c r="BD9" i="2"/>
  <c r="BO9" i="2"/>
  <c r="BD10" i="2"/>
  <c r="BO10" i="2"/>
  <c r="BD11" i="2"/>
  <c r="BO11" i="2"/>
  <c r="BD12" i="2"/>
  <c r="BO12" i="2"/>
  <c r="BD13" i="2"/>
  <c r="BO13" i="2"/>
  <c r="BD14" i="2"/>
  <c r="BO14" i="2"/>
  <c r="BD15" i="2"/>
  <c r="BO15" i="2"/>
  <c r="BD16" i="2"/>
  <c r="BO16" i="2"/>
  <c r="BD17" i="2"/>
  <c r="BO17" i="2"/>
  <c r="BD18" i="2"/>
  <c r="BO18" i="2"/>
  <c r="BD19" i="2"/>
  <c r="BO19" i="2"/>
  <c r="BD22" i="2"/>
  <c r="BO22" i="2"/>
  <c r="BD23" i="2"/>
  <c r="BO23" i="2"/>
  <c r="BD24" i="2"/>
  <c r="BO24" i="2"/>
  <c r="BD25" i="2"/>
  <c r="BO25" i="2"/>
  <c r="BO27" i="2"/>
  <c r="AQ1" i="2"/>
  <c r="BC1" i="2"/>
  <c r="BC2" i="2"/>
  <c r="BC4" i="2"/>
  <c r="BN4" i="2"/>
  <c r="BC5" i="2"/>
  <c r="BN5" i="2"/>
  <c r="BC6" i="2"/>
  <c r="BN6" i="2"/>
  <c r="BC7" i="2"/>
  <c r="BN7" i="2"/>
  <c r="BC8" i="2"/>
  <c r="BN8" i="2"/>
  <c r="BC9" i="2"/>
  <c r="BN9" i="2"/>
  <c r="BC10" i="2"/>
  <c r="BN10" i="2"/>
  <c r="BC11" i="2"/>
  <c r="BN11" i="2"/>
  <c r="BC12" i="2"/>
  <c r="BN12" i="2"/>
  <c r="BC13" i="2"/>
  <c r="BN13" i="2"/>
  <c r="BC14" i="2"/>
  <c r="BN14" i="2"/>
  <c r="BC15" i="2"/>
  <c r="BN15" i="2"/>
  <c r="BC16" i="2"/>
  <c r="BN16" i="2"/>
  <c r="BC17" i="2"/>
  <c r="BN17" i="2"/>
  <c r="BC18" i="2"/>
  <c r="BN18" i="2"/>
  <c r="BC19" i="2"/>
  <c r="BN19" i="2"/>
  <c r="BC22" i="2"/>
  <c r="BN22" i="2"/>
  <c r="BC23" i="2"/>
  <c r="BN23" i="2"/>
  <c r="BC24" i="2"/>
  <c r="BN24" i="2"/>
  <c r="BC25" i="2"/>
  <c r="BN25" i="2"/>
  <c r="BN27" i="2"/>
  <c r="AP1" i="2"/>
  <c r="BB1" i="2"/>
  <c r="BB2" i="2"/>
  <c r="BB4" i="2"/>
  <c r="BM4" i="2"/>
  <c r="BB5" i="2"/>
  <c r="BM5" i="2"/>
  <c r="BB6" i="2"/>
  <c r="BM6" i="2"/>
  <c r="BB7" i="2"/>
  <c r="BM7" i="2"/>
  <c r="BB8" i="2"/>
  <c r="BM8" i="2"/>
  <c r="BB9" i="2"/>
  <c r="BM9" i="2"/>
  <c r="BB10" i="2"/>
  <c r="BM10" i="2"/>
  <c r="BB11" i="2"/>
  <c r="BM11" i="2"/>
  <c r="BB12" i="2"/>
  <c r="BM12" i="2"/>
  <c r="BB13" i="2"/>
  <c r="BM13" i="2"/>
  <c r="BB14" i="2"/>
  <c r="BM14" i="2"/>
  <c r="BB15" i="2"/>
  <c r="BM15" i="2"/>
  <c r="BB16" i="2"/>
  <c r="BM16" i="2"/>
  <c r="BB17" i="2"/>
  <c r="BM17" i="2"/>
  <c r="BB18" i="2"/>
  <c r="BM18" i="2"/>
  <c r="BB19" i="2"/>
  <c r="BM19" i="2"/>
  <c r="BB22" i="2"/>
  <c r="BM22" i="2"/>
  <c r="BB23" i="2"/>
  <c r="BM23" i="2"/>
  <c r="BB24" i="2"/>
  <c r="BM24" i="2"/>
  <c r="BB25" i="2"/>
  <c r="BM25" i="2"/>
  <c r="BM27" i="2"/>
  <c r="AO1" i="2"/>
  <c r="BA1" i="2"/>
  <c r="BA2" i="2"/>
  <c r="BA4" i="2"/>
  <c r="BL4" i="2"/>
  <c r="BA5" i="2"/>
  <c r="BL5" i="2"/>
  <c r="BA6" i="2"/>
  <c r="BL6" i="2"/>
  <c r="BA7" i="2"/>
  <c r="BL7" i="2"/>
  <c r="BA8" i="2"/>
  <c r="BL8" i="2"/>
  <c r="BA9" i="2"/>
  <c r="BL9" i="2"/>
  <c r="BA10" i="2"/>
  <c r="BL10" i="2"/>
  <c r="BA11" i="2"/>
  <c r="BL11" i="2"/>
  <c r="BA12" i="2"/>
  <c r="BL12" i="2"/>
  <c r="BA13" i="2"/>
  <c r="BL13" i="2"/>
  <c r="BA14" i="2"/>
  <c r="BL14" i="2"/>
  <c r="BA15" i="2"/>
  <c r="BL15" i="2"/>
  <c r="BA16" i="2"/>
  <c r="BL16" i="2"/>
  <c r="BA17" i="2"/>
  <c r="BL17" i="2"/>
  <c r="BA18" i="2"/>
  <c r="BL18" i="2"/>
  <c r="BA19" i="2"/>
  <c r="BL19" i="2"/>
  <c r="BA22" i="2"/>
  <c r="BL22" i="2"/>
  <c r="BA23" i="2"/>
  <c r="BL23" i="2"/>
  <c r="BA24" i="2"/>
  <c r="BL24" i="2"/>
  <c r="BA25" i="2"/>
  <c r="BL25" i="2"/>
  <c r="BL27" i="2"/>
  <c r="AN1" i="2"/>
  <c r="AZ1" i="2"/>
  <c r="AZ2" i="2"/>
  <c r="AZ4" i="2"/>
  <c r="BK4" i="2"/>
  <c r="AZ5" i="2"/>
  <c r="BK5" i="2"/>
  <c r="AZ6" i="2"/>
  <c r="BK6" i="2"/>
  <c r="AZ7" i="2"/>
  <c r="BK7" i="2"/>
  <c r="AZ8" i="2"/>
  <c r="BK8" i="2"/>
  <c r="AZ9" i="2"/>
  <c r="BK9" i="2"/>
  <c r="AZ10" i="2"/>
  <c r="BK10" i="2"/>
  <c r="AZ11" i="2"/>
  <c r="BK11" i="2"/>
  <c r="AZ12" i="2"/>
  <c r="BK12" i="2"/>
  <c r="AZ13" i="2"/>
  <c r="BK13" i="2"/>
  <c r="AZ14" i="2"/>
  <c r="BK14" i="2"/>
  <c r="AZ15" i="2"/>
  <c r="BK15" i="2"/>
  <c r="AZ16" i="2"/>
  <c r="BK16" i="2"/>
  <c r="AZ17" i="2"/>
  <c r="BK17" i="2"/>
  <c r="AZ18" i="2"/>
  <c r="BK18" i="2"/>
  <c r="AZ19" i="2"/>
  <c r="BK19" i="2"/>
  <c r="AZ22" i="2"/>
  <c r="BK22" i="2"/>
  <c r="AZ23" i="2"/>
  <c r="BK23" i="2"/>
  <c r="AZ24" i="2"/>
  <c r="BK24" i="2"/>
  <c r="AZ25" i="2"/>
  <c r="BK25" i="2"/>
  <c r="BK27" i="2"/>
  <c r="AM1" i="2"/>
  <c r="AY1" i="2"/>
  <c r="AY2" i="2"/>
  <c r="AY4" i="2"/>
  <c r="BJ4" i="2"/>
  <c r="AY5" i="2"/>
  <c r="BJ5" i="2"/>
  <c r="AY6" i="2"/>
  <c r="BJ6" i="2"/>
  <c r="AY7" i="2"/>
  <c r="BJ7" i="2"/>
  <c r="AY8" i="2"/>
  <c r="BJ8" i="2"/>
  <c r="AY9" i="2"/>
  <c r="BJ9" i="2"/>
  <c r="AY10" i="2"/>
  <c r="BJ10" i="2"/>
  <c r="AY11" i="2"/>
  <c r="BJ11" i="2"/>
  <c r="AY12" i="2"/>
  <c r="BJ12" i="2"/>
  <c r="AY13" i="2"/>
  <c r="BJ13" i="2"/>
  <c r="AY14" i="2"/>
  <c r="BJ14" i="2"/>
  <c r="AY15" i="2"/>
  <c r="BJ15" i="2"/>
  <c r="AY16" i="2"/>
  <c r="BJ16" i="2"/>
  <c r="AY17" i="2"/>
  <c r="BJ17" i="2"/>
  <c r="AY18" i="2"/>
  <c r="BJ18" i="2"/>
  <c r="AY19" i="2"/>
  <c r="BJ19" i="2"/>
  <c r="AY22" i="2"/>
  <c r="BJ22" i="2"/>
  <c r="AY23" i="2"/>
  <c r="BJ23" i="2"/>
  <c r="AY24" i="2"/>
  <c r="BJ24" i="2"/>
  <c r="AY25" i="2"/>
  <c r="BJ25" i="2"/>
  <c r="BJ27" i="2"/>
  <c r="AX4" i="2"/>
  <c r="BI4" i="2"/>
  <c r="AX5" i="2"/>
  <c r="BI5" i="2"/>
  <c r="AX6" i="2"/>
  <c r="BI6" i="2"/>
  <c r="AX7" i="2"/>
  <c r="BI7" i="2"/>
  <c r="AX8" i="2"/>
  <c r="BI8" i="2"/>
  <c r="AX9" i="2"/>
  <c r="BI9" i="2"/>
  <c r="AX10" i="2"/>
  <c r="BI10" i="2"/>
  <c r="AX11" i="2"/>
  <c r="BI11" i="2"/>
  <c r="AX12" i="2"/>
  <c r="BI12" i="2"/>
  <c r="AX13" i="2"/>
  <c r="BI13" i="2"/>
  <c r="AX14" i="2"/>
  <c r="BI14" i="2"/>
  <c r="AX15" i="2"/>
  <c r="BI15" i="2"/>
  <c r="AX16" i="2"/>
  <c r="BI16" i="2"/>
  <c r="AX17" i="2"/>
  <c r="BI17" i="2"/>
  <c r="AX18" i="2"/>
  <c r="BI18" i="2"/>
  <c r="AX19" i="2"/>
  <c r="BI19" i="2"/>
  <c r="AX22" i="2"/>
  <c r="BI22" i="2"/>
  <c r="AX23" i="2"/>
  <c r="BI23" i="2"/>
  <c r="AX24" i="2"/>
  <c r="BI24" i="2"/>
  <c r="AX25" i="2"/>
  <c r="BI25" i="2"/>
  <c r="BI27" i="2"/>
  <c r="AK4" i="2"/>
  <c r="AV4" i="2"/>
  <c r="AK5" i="2"/>
  <c r="AV5" i="2"/>
  <c r="AK6" i="2"/>
  <c r="AV6" i="2"/>
  <c r="AK7" i="2"/>
  <c r="AV7" i="2"/>
  <c r="AK8" i="2"/>
  <c r="AV8" i="2"/>
  <c r="AK9" i="2"/>
  <c r="AV9" i="2"/>
  <c r="AK10" i="2"/>
  <c r="AV10" i="2"/>
  <c r="AK11" i="2"/>
  <c r="AV11" i="2"/>
  <c r="AK12" i="2"/>
  <c r="AV12" i="2"/>
  <c r="AK13" i="2"/>
  <c r="AV13" i="2"/>
  <c r="AK14" i="2"/>
  <c r="AV14" i="2"/>
  <c r="AK15" i="2"/>
  <c r="AV15" i="2"/>
  <c r="AK16" i="2"/>
  <c r="AV16" i="2"/>
  <c r="AK17" i="2"/>
  <c r="AV17" i="2"/>
  <c r="AK18" i="2"/>
  <c r="AV18" i="2"/>
  <c r="AK19" i="2"/>
  <c r="AV19" i="2"/>
  <c r="AK20" i="2"/>
  <c r="AV20" i="2"/>
  <c r="AK21" i="2"/>
  <c r="AV21" i="2"/>
  <c r="AK22" i="2"/>
  <c r="AV22" i="2"/>
  <c r="AK23" i="2"/>
  <c r="AV23" i="2"/>
  <c r="AK24" i="2"/>
  <c r="AV24" i="2"/>
  <c r="AK25" i="2"/>
  <c r="AV25" i="2"/>
  <c r="AK26" i="2"/>
  <c r="AV26" i="2"/>
  <c r="AV27" i="2"/>
  <c r="AJ4" i="2"/>
  <c r="AU4" i="2"/>
  <c r="AJ5" i="2"/>
  <c r="AU5" i="2"/>
  <c r="AJ6" i="2"/>
  <c r="AU6" i="2"/>
  <c r="AJ7" i="2"/>
  <c r="AU7" i="2"/>
  <c r="AJ8" i="2"/>
  <c r="AU8" i="2"/>
  <c r="AJ9" i="2"/>
  <c r="AU9" i="2"/>
  <c r="AJ10" i="2"/>
  <c r="AU10" i="2"/>
  <c r="AJ11" i="2"/>
  <c r="AU11" i="2"/>
  <c r="AJ12" i="2"/>
  <c r="AU12" i="2"/>
  <c r="AJ13" i="2"/>
  <c r="AU13" i="2"/>
  <c r="AJ14" i="2"/>
  <c r="AU14" i="2"/>
  <c r="AJ15" i="2"/>
  <c r="AU15" i="2"/>
  <c r="AJ16" i="2"/>
  <c r="AU16" i="2"/>
  <c r="AJ17" i="2"/>
  <c r="AU17" i="2"/>
  <c r="AJ18" i="2"/>
  <c r="AU18" i="2"/>
  <c r="AJ19" i="2"/>
  <c r="AU19" i="2"/>
  <c r="AJ20" i="2"/>
  <c r="AU20" i="2"/>
  <c r="AJ21" i="2"/>
  <c r="AU21" i="2"/>
  <c r="AJ22" i="2"/>
  <c r="AU22" i="2"/>
  <c r="AJ23" i="2"/>
  <c r="AU23" i="2"/>
  <c r="AJ24" i="2"/>
  <c r="AU24" i="2"/>
  <c r="AJ25" i="2"/>
  <c r="AU25" i="2"/>
  <c r="AJ26" i="2"/>
  <c r="AU26" i="2"/>
  <c r="AU27" i="2"/>
  <c r="AI4" i="2"/>
  <c r="AT4" i="2"/>
  <c r="AI5" i="2"/>
  <c r="AT5" i="2"/>
  <c r="AI6" i="2"/>
  <c r="AT6" i="2"/>
  <c r="AI7" i="2"/>
  <c r="AT7" i="2"/>
  <c r="AI8" i="2"/>
  <c r="AT8" i="2"/>
  <c r="AI9" i="2"/>
  <c r="AT9" i="2"/>
  <c r="AI10" i="2"/>
  <c r="AT10" i="2"/>
  <c r="AI11" i="2"/>
  <c r="AT11" i="2"/>
  <c r="AI12" i="2"/>
  <c r="AT12" i="2"/>
  <c r="AI13" i="2"/>
  <c r="AT13" i="2"/>
  <c r="AI14" i="2"/>
  <c r="AT14" i="2"/>
  <c r="AI15" i="2"/>
  <c r="AT15" i="2"/>
  <c r="AI16" i="2"/>
  <c r="AT16" i="2"/>
  <c r="AI17" i="2"/>
  <c r="AT17" i="2"/>
  <c r="AI18" i="2"/>
  <c r="AT18" i="2"/>
  <c r="AI19" i="2"/>
  <c r="AT19" i="2"/>
  <c r="AI20" i="2"/>
  <c r="AT20" i="2"/>
  <c r="AI21" i="2"/>
  <c r="AT21" i="2"/>
  <c r="AI22" i="2"/>
  <c r="AT22" i="2"/>
  <c r="AI23" i="2"/>
  <c r="AT23" i="2"/>
  <c r="AI24" i="2"/>
  <c r="AT24" i="2"/>
  <c r="AI25" i="2"/>
  <c r="AT25" i="2"/>
  <c r="AI26" i="2"/>
  <c r="AT26" i="2"/>
  <c r="AT27" i="2"/>
  <c r="AH4" i="2"/>
  <c r="AS4" i="2"/>
  <c r="AH5" i="2"/>
  <c r="AS5" i="2"/>
  <c r="AH6" i="2"/>
  <c r="AS6" i="2"/>
  <c r="AH7" i="2"/>
  <c r="AS7" i="2"/>
  <c r="AH8" i="2"/>
  <c r="AS8" i="2"/>
  <c r="AH9" i="2"/>
  <c r="AS9" i="2"/>
  <c r="AH10" i="2"/>
  <c r="AS10" i="2"/>
  <c r="AH11" i="2"/>
  <c r="AS11" i="2"/>
  <c r="AH12" i="2"/>
  <c r="AS12" i="2"/>
  <c r="AH13" i="2"/>
  <c r="AS13" i="2"/>
  <c r="AH14" i="2"/>
  <c r="AS14" i="2"/>
  <c r="AH15" i="2"/>
  <c r="AS15" i="2"/>
  <c r="AH16" i="2"/>
  <c r="AS16" i="2"/>
  <c r="AH17" i="2"/>
  <c r="AS17" i="2"/>
  <c r="AH18" i="2"/>
  <c r="AS18" i="2"/>
  <c r="AH19" i="2"/>
  <c r="AS19" i="2"/>
  <c r="AH20" i="2"/>
  <c r="AS20" i="2"/>
  <c r="AH21" i="2"/>
  <c r="AS21" i="2"/>
  <c r="AH22" i="2"/>
  <c r="AS22" i="2"/>
  <c r="AH23" i="2"/>
  <c r="AS23" i="2"/>
  <c r="AH24" i="2"/>
  <c r="AS24" i="2"/>
  <c r="AH25" i="2"/>
  <c r="AS25" i="2"/>
  <c r="AH26" i="2"/>
  <c r="AS26" i="2"/>
  <c r="AS27" i="2"/>
  <c r="AG4" i="2"/>
  <c r="AR4" i="2"/>
  <c r="AG5" i="2"/>
  <c r="AR5" i="2"/>
  <c r="AG6" i="2"/>
  <c r="AR6" i="2"/>
  <c r="AG7" i="2"/>
  <c r="AR7" i="2"/>
  <c r="AG8" i="2"/>
  <c r="AR8" i="2"/>
  <c r="AG9" i="2"/>
  <c r="AR9" i="2"/>
  <c r="AG10" i="2"/>
  <c r="AR10" i="2"/>
  <c r="AG11" i="2"/>
  <c r="AR11" i="2"/>
  <c r="AG12" i="2"/>
  <c r="AR12" i="2"/>
  <c r="AG13" i="2"/>
  <c r="AR13" i="2"/>
  <c r="AG14" i="2"/>
  <c r="AR14" i="2"/>
  <c r="AG15" i="2"/>
  <c r="AR15" i="2"/>
  <c r="AG16" i="2"/>
  <c r="AR16" i="2"/>
  <c r="AG17" i="2"/>
  <c r="AR17" i="2"/>
  <c r="AG18" i="2"/>
  <c r="AR18" i="2"/>
  <c r="AG19" i="2"/>
  <c r="AR19" i="2"/>
  <c r="AG20" i="2"/>
  <c r="AR20" i="2"/>
  <c r="AG21" i="2"/>
  <c r="AR21" i="2"/>
  <c r="AG22" i="2"/>
  <c r="AR22" i="2"/>
  <c r="AG23" i="2"/>
  <c r="AR23" i="2"/>
  <c r="AG24" i="2"/>
  <c r="AR24" i="2"/>
  <c r="AG25" i="2"/>
  <c r="AR25" i="2"/>
  <c r="AG26" i="2"/>
  <c r="AR26" i="2"/>
  <c r="AR27" i="2"/>
  <c r="AF4" i="2"/>
  <c r="AQ4" i="2"/>
  <c r="AF5" i="2"/>
  <c r="AQ5" i="2"/>
  <c r="AF6" i="2"/>
  <c r="AQ6" i="2"/>
  <c r="AF7" i="2"/>
  <c r="AQ7" i="2"/>
  <c r="AF8" i="2"/>
  <c r="AQ8" i="2"/>
  <c r="AF9" i="2"/>
  <c r="AQ9" i="2"/>
  <c r="AF10" i="2"/>
  <c r="AQ10" i="2"/>
  <c r="AF11" i="2"/>
  <c r="AQ11" i="2"/>
  <c r="AF12" i="2"/>
  <c r="AQ12" i="2"/>
  <c r="AF13" i="2"/>
  <c r="AQ13" i="2"/>
  <c r="AF14" i="2"/>
  <c r="AQ14" i="2"/>
  <c r="AF15" i="2"/>
  <c r="AQ15" i="2"/>
  <c r="AF16" i="2"/>
  <c r="AQ16" i="2"/>
  <c r="AF17" i="2"/>
  <c r="AQ17" i="2"/>
  <c r="AF18" i="2"/>
  <c r="AQ18" i="2"/>
  <c r="AF19" i="2"/>
  <c r="AQ19" i="2"/>
  <c r="AF20" i="2"/>
  <c r="AQ20" i="2"/>
  <c r="AF21" i="2"/>
  <c r="AQ21" i="2"/>
  <c r="AF22" i="2"/>
  <c r="AQ22" i="2"/>
  <c r="AF23" i="2"/>
  <c r="AQ23" i="2"/>
  <c r="AF24" i="2"/>
  <c r="AQ24" i="2"/>
  <c r="AF25" i="2"/>
  <c r="AQ25" i="2"/>
  <c r="AF26" i="2"/>
  <c r="AQ26" i="2"/>
  <c r="AQ27" i="2"/>
  <c r="AE4" i="2"/>
  <c r="AP4" i="2"/>
  <c r="AE5" i="2"/>
  <c r="AP5" i="2"/>
  <c r="AE6" i="2"/>
  <c r="AP6" i="2"/>
  <c r="AE7" i="2"/>
  <c r="AP7" i="2"/>
  <c r="AE8" i="2"/>
  <c r="AP8" i="2"/>
  <c r="AE9" i="2"/>
  <c r="AP9" i="2"/>
  <c r="AE10" i="2"/>
  <c r="AP10" i="2"/>
  <c r="AE11" i="2"/>
  <c r="AP11" i="2"/>
  <c r="AE12" i="2"/>
  <c r="AP12" i="2"/>
  <c r="AE13" i="2"/>
  <c r="AP13" i="2"/>
  <c r="AE14" i="2"/>
  <c r="AP14" i="2"/>
  <c r="AE15" i="2"/>
  <c r="AP15" i="2"/>
  <c r="AE16" i="2"/>
  <c r="AP16" i="2"/>
  <c r="AE17" i="2"/>
  <c r="AP17" i="2"/>
  <c r="AE18" i="2"/>
  <c r="AP18" i="2"/>
  <c r="AE19" i="2"/>
  <c r="AP19" i="2"/>
  <c r="AE20" i="2"/>
  <c r="AP20" i="2"/>
  <c r="AE21" i="2"/>
  <c r="AP21" i="2"/>
  <c r="AE22" i="2"/>
  <c r="AP22" i="2"/>
  <c r="AE23" i="2"/>
  <c r="AP23" i="2"/>
  <c r="AE24" i="2"/>
  <c r="AP24" i="2"/>
  <c r="AE25" i="2"/>
  <c r="AP25" i="2"/>
  <c r="AE26" i="2"/>
  <c r="AP26" i="2"/>
  <c r="AP27" i="2"/>
  <c r="AD4" i="2"/>
  <c r="AO4" i="2"/>
  <c r="AD5" i="2"/>
  <c r="AO5" i="2"/>
  <c r="AD6" i="2"/>
  <c r="AO6" i="2"/>
  <c r="AD7" i="2"/>
  <c r="AO7" i="2"/>
  <c r="AD8" i="2"/>
  <c r="AO8" i="2"/>
  <c r="AD9" i="2"/>
  <c r="AO9" i="2"/>
  <c r="AD10" i="2"/>
  <c r="AO10" i="2"/>
  <c r="AD11" i="2"/>
  <c r="AO11" i="2"/>
  <c r="AD12" i="2"/>
  <c r="AO12" i="2"/>
  <c r="AD13" i="2"/>
  <c r="AO13" i="2"/>
  <c r="AD14" i="2"/>
  <c r="AO14" i="2"/>
  <c r="AD15" i="2"/>
  <c r="AO15" i="2"/>
  <c r="AD16" i="2"/>
  <c r="AO16" i="2"/>
  <c r="AD17" i="2"/>
  <c r="AO17" i="2"/>
  <c r="AD18" i="2"/>
  <c r="AO18" i="2"/>
  <c r="AD19" i="2"/>
  <c r="AO19" i="2"/>
  <c r="AD20" i="2"/>
  <c r="AO20" i="2"/>
  <c r="AD21" i="2"/>
  <c r="AO21" i="2"/>
  <c r="AD22" i="2"/>
  <c r="AO22" i="2"/>
  <c r="AD23" i="2"/>
  <c r="AO23" i="2"/>
  <c r="AD24" i="2"/>
  <c r="AO24" i="2"/>
  <c r="AD25" i="2"/>
  <c r="AO25" i="2"/>
  <c r="AD26" i="2"/>
  <c r="AO26" i="2"/>
  <c r="AO27" i="2"/>
  <c r="AC4" i="2"/>
  <c r="AN4" i="2"/>
  <c r="AC5" i="2"/>
  <c r="AN5" i="2"/>
  <c r="AC6" i="2"/>
  <c r="AN6" i="2"/>
  <c r="AC7" i="2"/>
  <c r="AN7" i="2"/>
  <c r="AC8" i="2"/>
  <c r="AN8" i="2"/>
  <c r="AC9" i="2"/>
  <c r="AN9" i="2"/>
  <c r="AC10" i="2"/>
  <c r="AN10" i="2"/>
  <c r="AC11" i="2"/>
  <c r="AN11" i="2"/>
  <c r="AC12" i="2"/>
  <c r="AN12" i="2"/>
  <c r="AC13" i="2"/>
  <c r="AN13" i="2"/>
  <c r="AC14" i="2"/>
  <c r="AN14" i="2"/>
  <c r="AC15" i="2"/>
  <c r="AN15" i="2"/>
  <c r="AC16" i="2"/>
  <c r="AN16" i="2"/>
  <c r="AC17" i="2"/>
  <c r="AN17" i="2"/>
  <c r="AC18" i="2"/>
  <c r="AN18" i="2"/>
  <c r="AC19" i="2"/>
  <c r="AN19" i="2"/>
  <c r="AC20" i="2"/>
  <c r="AN20" i="2"/>
  <c r="AC21" i="2"/>
  <c r="AN21" i="2"/>
  <c r="AC22" i="2"/>
  <c r="AN22" i="2"/>
  <c r="AC23" i="2"/>
  <c r="AN23" i="2"/>
  <c r="AC24" i="2"/>
  <c r="AN24" i="2"/>
  <c r="AC25" i="2"/>
  <c r="AN25" i="2"/>
  <c r="AC26" i="2"/>
  <c r="AN26" i="2"/>
  <c r="AN27" i="2"/>
  <c r="AB4" i="2"/>
  <c r="AM4" i="2"/>
  <c r="AB5" i="2"/>
  <c r="AM5" i="2"/>
  <c r="AB6" i="2"/>
  <c r="AM6" i="2"/>
  <c r="AB7" i="2"/>
  <c r="AM7" i="2"/>
  <c r="AB8" i="2"/>
  <c r="AM8" i="2"/>
  <c r="AB9" i="2"/>
  <c r="AM9" i="2"/>
  <c r="AB10" i="2"/>
  <c r="AM10" i="2"/>
  <c r="AB11" i="2"/>
  <c r="AM11" i="2"/>
  <c r="AB12" i="2"/>
  <c r="AM12" i="2"/>
  <c r="AB13" i="2"/>
  <c r="AM13" i="2"/>
  <c r="AB14" i="2"/>
  <c r="AM14" i="2"/>
  <c r="AB15" i="2"/>
  <c r="AM15" i="2"/>
  <c r="AB16" i="2"/>
  <c r="AM16" i="2"/>
  <c r="AB17" i="2"/>
  <c r="AM17" i="2"/>
  <c r="AB18" i="2"/>
  <c r="AM18" i="2"/>
  <c r="AB19" i="2"/>
  <c r="AM19" i="2"/>
  <c r="AB20" i="2"/>
  <c r="AM20" i="2"/>
  <c r="AB21" i="2"/>
  <c r="AM21" i="2"/>
  <c r="AB22" i="2"/>
  <c r="AM22" i="2"/>
  <c r="AB23" i="2"/>
  <c r="AM23" i="2"/>
  <c r="AB24" i="2"/>
  <c r="AM24" i="2"/>
  <c r="AB25" i="2"/>
  <c r="AM25" i="2"/>
  <c r="AB26" i="2"/>
  <c r="AM26" i="2"/>
  <c r="AM27" i="2"/>
  <c r="AA4" i="2"/>
  <c r="AL4" i="2"/>
  <c r="AA5" i="2"/>
  <c r="AL5" i="2"/>
  <c r="AA6" i="2"/>
  <c r="AL6" i="2"/>
  <c r="AA7" i="2"/>
  <c r="AL7" i="2"/>
  <c r="AA8" i="2"/>
  <c r="AL8" i="2"/>
  <c r="AA9" i="2"/>
  <c r="AL9" i="2"/>
  <c r="AA10" i="2"/>
  <c r="AL10" i="2"/>
  <c r="AA11" i="2"/>
  <c r="AL11" i="2"/>
  <c r="AA12" i="2"/>
  <c r="AL12" i="2"/>
  <c r="AA13" i="2"/>
  <c r="AL13" i="2"/>
  <c r="AA14" i="2"/>
  <c r="AL14" i="2"/>
  <c r="AA15" i="2"/>
  <c r="AL15" i="2"/>
  <c r="AA16" i="2"/>
  <c r="AL16" i="2"/>
  <c r="AA17" i="2"/>
  <c r="AL17" i="2"/>
  <c r="AA18" i="2"/>
  <c r="AL18" i="2"/>
  <c r="AA19" i="2"/>
  <c r="AL19" i="2"/>
  <c r="AA20" i="2"/>
  <c r="AL20" i="2"/>
  <c r="AA21" i="2"/>
  <c r="AL21" i="2"/>
  <c r="AA22" i="2"/>
  <c r="AL22" i="2"/>
  <c r="AA23" i="2"/>
  <c r="AL23" i="2"/>
  <c r="AA24" i="2"/>
  <c r="AL24" i="2"/>
  <c r="AA25" i="2"/>
  <c r="AL25" i="2"/>
  <c r="AA26" i="2"/>
  <c r="AL26" i="2"/>
  <c r="AL27" i="2"/>
  <c r="X26" i="2"/>
  <c r="Z26" i="2"/>
  <c r="Z27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2" i="2"/>
  <c r="Y23" i="2"/>
  <c r="Y24" i="2"/>
  <c r="Y25" i="2"/>
  <c r="Y26" i="2"/>
  <c r="Y27" i="2"/>
  <c r="X27" i="2"/>
  <c r="AV3" i="2"/>
  <c r="BS3" i="2"/>
  <c r="AU3" i="2"/>
  <c r="BR3" i="2"/>
  <c r="AT3" i="2"/>
  <c r="BQ3" i="2"/>
  <c r="AS3" i="2"/>
  <c r="BP3" i="2"/>
  <c r="AR3" i="2"/>
  <c r="BO3" i="2"/>
  <c r="AQ3" i="2"/>
  <c r="BN3" i="2"/>
  <c r="AP3" i="2"/>
  <c r="BM3" i="2"/>
  <c r="AO3" i="2"/>
  <c r="BL3" i="2"/>
  <c r="AN3" i="2"/>
  <c r="BK3" i="2"/>
  <c r="AM3" i="2"/>
  <c r="BJ3" i="2"/>
  <c r="AL3" i="2"/>
  <c r="BI3" i="2"/>
  <c r="BH2" i="2"/>
  <c r="AA2" i="2"/>
  <c r="BS1" i="2"/>
  <c r="BR1" i="2"/>
  <c r="BQ1" i="2"/>
  <c r="BP1" i="2"/>
  <c r="BO1" i="2"/>
  <c r="BN1" i="2"/>
  <c r="BM1" i="2"/>
  <c r="BL1" i="2"/>
  <c r="BK1" i="2"/>
  <c r="BJ1" i="2"/>
  <c r="Z1" i="2"/>
  <c r="Y1" i="2"/>
  <c r="X1" i="2"/>
  <c r="T1" i="2"/>
  <c r="X4" i="1"/>
  <c r="Z4" i="1"/>
  <c r="AV1" i="1"/>
  <c r="BH1" i="1"/>
  <c r="P4" i="1"/>
  <c r="BH4" i="1"/>
  <c r="BS4" i="1"/>
  <c r="X5" i="1"/>
  <c r="Z5" i="1"/>
  <c r="P5" i="1"/>
  <c r="BH5" i="1"/>
  <c r="BS5" i="1"/>
  <c r="X6" i="1"/>
  <c r="Z6" i="1"/>
  <c r="P6" i="1"/>
  <c r="BH6" i="1"/>
  <c r="BS6" i="1"/>
  <c r="X7" i="1"/>
  <c r="Z7" i="1"/>
  <c r="P7" i="1"/>
  <c r="BH7" i="1"/>
  <c r="BS7" i="1"/>
  <c r="X8" i="1"/>
  <c r="Z8" i="1"/>
  <c r="P8" i="1"/>
  <c r="BH8" i="1"/>
  <c r="BS8" i="1"/>
  <c r="X9" i="1"/>
  <c r="Z9" i="1"/>
  <c r="P9" i="1"/>
  <c r="BH9" i="1"/>
  <c r="BS9" i="1"/>
  <c r="X10" i="1"/>
  <c r="Z10" i="1"/>
  <c r="P10" i="1"/>
  <c r="BH10" i="1"/>
  <c r="BS10" i="1"/>
  <c r="X11" i="1"/>
  <c r="Z11" i="1"/>
  <c r="P11" i="1"/>
  <c r="BH11" i="1"/>
  <c r="BS11" i="1"/>
  <c r="X12" i="1"/>
  <c r="Z12" i="1"/>
  <c r="P12" i="1"/>
  <c r="BH12" i="1"/>
  <c r="BS12" i="1"/>
  <c r="X13" i="1"/>
  <c r="Z13" i="1"/>
  <c r="P13" i="1"/>
  <c r="BH13" i="1"/>
  <c r="BS13" i="1"/>
  <c r="X14" i="1"/>
  <c r="Z14" i="1"/>
  <c r="P14" i="1"/>
  <c r="BH14" i="1"/>
  <c r="BS14" i="1"/>
  <c r="X15" i="1"/>
  <c r="Z15" i="1"/>
  <c r="P15" i="1"/>
  <c r="BH15" i="1"/>
  <c r="BS15" i="1"/>
  <c r="X16" i="1"/>
  <c r="Z16" i="1"/>
  <c r="P16" i="1"/>
  <c r="BH16" i="1"/>
  <c r="BS16" i="1"/>
  <c r="X17" i="1"/>
  <c r="Z17" i="1"/>
  <c r="P17" i="1"/>
  <c r="BH17" i="1"/>
  <c r="BS17" i="1"/>
  <c r="X18" i="1"/>
  <c r="Z18" i="1"/>
  <c r="P18" i="1"/>
  <c r="BH18" i="1"/>
  <c r="BS18" i="1"/>
  <c r="X19" i="1"/>
  <c r="Z19" i="1"/>
  <c r="P19" i="1"/>
  <c r="BH19" i="1"/>
  <c r="BS19" i="1"/>
  <c r="X22" i="1"/>
  <c r="Z22" i="1"/>
  <c r="P22" i="1"/>
  <c r="BH22" i="1"/>
  <c r="BS22" i="1"/>
  <c r="X23" i="1"/>
  <c r="Z23" i="1"/>
  <c r="P23" i="1"/>
  <c r="BH23" i="1"/>
  <c r="BS23" i="1"/>
  <c r="X24" i="1"/>
  <c r="Z24" i="1"/>
  <c r="P24" i="1"/>
  <c r="BH24" i="1"/>
  <c r="BS24" i="1"/>
  <c r="X25" i="1"/>
  <c r="Z25" i="1"/>
  <c r="P25" i="1"/>
  <c r="BH25" i="1"/>
  <c r="BS25" i="1"/>
  <c r="X27" i="1"/>
  <c r="Z27" i="1"/>
  <c r="P27" i="1"/>
  <c r="BH27" i="1"/>
  <c r="BS27" i="1"/>
  <c r="X28" i="1"/>
  <c r="Z28" i="1"/>
  <c r="P28" i="1"/>
  <c r="BH28" i="1"/>
  <c r="BS28" i="1"/>
  <c r="X29" i="1"/>
  <c r="Z29" i="1"/>
  <c r="P29" i="1"/>
  <c r="BH29" i="1"/>
  <c r="BS29" i="1"/>
  <c r="X30" i="1"/>
  <c r="Z30" i="1"/>
  <c r="P30" i="1"/>
  <c r="BH30" i="1"/>
  <c r="BS30" i="1"/>
  <c r="X31" i="1"/>
  <c r="Z31" i="1"/>
  <c r="P31" i="1"/>
  <c r="BH31" i="1"/>
  <c r="BS31" i="1"/>
  <c r="X32" i="1"/>
  <c r="Z32" i="1"/>
  <c r="P32" i="1"/>
  <c r="BH32" i="1"/>
  <c r="BS32" i="1"/>
  <c r="BS33" i="1"/>
  <c r="AU1" i="1"/>
  <c r="BG1" i="1"/>
  <c r="BG2" i="1"/>
  <c r="BG4" i="1"/>
  <c r="BR4" i="1"/>
  <c r="BG5" i="1"/>
  <c r="BR5" i="1"/>
  <c r="BG6" i="1"/>
  <c r="BR6" i="1"/>
  <c r="BG7" i="1"/>
  <c r="BR7" i="1"/>
  <c r="BG8" i="1"/>
  <c r="BR8" i="1"/>
  <c r="BG9" i="1"/>
  <c r="BR9" i="1"/>
  <c r="BG10" i="1"/>
  <c r="BR10" i="1"/>
  <c r="BG11" i="1"/>
  <c r="BR11" i="1"/>
  <c r="BG12" i="1"/>
  <c r="BR12" i="1"/>
  <c r="BG13" i="1"/>
  <c r="BR13" i="1"/>
  <c r="BG14" i="1"/>
  <c r="BR14" i="1"/>
  <c r="BG15" i="1"/>
  <c r="BR15" i="1"/>
  <c r="BG16" i="1"/>
  <c r="BR16" i="1"/>
  <c r="BG17" i="1"/>
  <c r="BR17" i="1"/>
  <c r="BG18" i="1"/>
  <c r="BR18" i="1"/>
  <c r="BG19" i="1"/>
  <c r="BR19" i="1"/>
  <c r="BG22" i="1"/>
  <c r="BR22" i="1"/>
  <c r="BG23" i="1"/>
  <c r="BR23" i="1"/>
  <c r="BG24" i="1"/>
  <c r="BR24" i="1"/>
  <c r="BG25" i="1"/>
  <c r="BR25" i="1"/>
  <c r="BG27" i="1"/>
  <c r="BR27" i="1"/>
  <c r="BG28" i="1"/>
  <c r="BR28" i="1"/>
  <c r="BG29" i="1"/>
  <c r="BR29" i="1"/>
  <c r="BG30" i="1"/>
  <c r="BR30" i="1"/>
  <c r="BG31" i="1"/>
  <c r="BR31" i="1"/>
  <c r="BG32" i="1"/>
  <c r="BR32" i="1"/>
  <c r="BR33" i="1"/>
  <c r="AT1" i="1"/>
  <c r="BF1" i="1"/>
  <c r="BF2" i="1"/>
  <c r="BF4" i="1"/>
  <c r="BQ4" i="1"/>
  <c r="BF5" i="1"/>
  <c r="BQ5" i="1"/>
  <c r="BF6" i="1"/>
  <c r="BQ6" i="1"/>
  <c r="BF7" i="1"/>
  <c r="BQ7" i="1"/>
  <c r="BF8" i="1"/>
  <c r="BQ8" i="1"/>
  <c r="BF9" i="1"/>
  <c r="BQ9" i="1"/>
  <c r="BF10" i="1"/>
  <c r="BQ10" i="1"/>
  <c r="BF11" i="1"/>
  <c r="BQ11" i="1"/>
  <c r="BF12" i="1"/>
  <c r="BQ12" i="1"/>
  <c r="BF13" i="1"/>
  <c r="BQ13" i="1"/>
  <c r="BF14" i="1"/>
  <c r="BQ14" i="1"/>
  <c r="BF15" i="1"/>
  <c r="BQ15" i="1"/>
  <c r="BF16" i="1"/>
  <c r="BQ16" i="1"/>
  <c r="BF17" i="1"/>
  <c r="BQ17" i="1"/>
  <c r="BF18" i="1"/>
  <c r="BQ18" i="1"/>
  <c r="BF19" i="1"/>
  <c r="BQ19" i="1"/>
  <c r="BF22" i="1"/>
  <c r="BQ22" i="1"/>
  <c r="BF23" i="1"/>
  <c r="BQ23" i="1"/>
  <c r="BF24" i="1"/>
  <c r="BQ24" i="1"/>
  <c r="BF25" i="1"/>
  <c r="BQ25" i="1"/>
  <c r="BF27" i="1"/>
  <c r="BQ27" i="1"/>
  <c r="BF28" i="1"/>
  <c r="BQ28" i="1"/>
  <c r="BF29" i="1"/>
  <c r="BQ29" i="1"/>
  <c r="BF30" i="1"/>
  <c r="BQ30" i="1"/>
  <c r="BF31" i="1"/>
  <c r="BQ31" i="1"/>
  <c r="BF32" i="1"/>
  <c r="BQ32" i="1"/>
  <c r="BQ33" i="1"/>
  <c r="AS1" i="1"/>
  <c r="BE1" i="1"/>
  <c r="BE2" i="1"/>
  <c r="BE4" i="1"/>
  <c r="BP4" i="1"/>
  <c r="BE5" i="1"/>
  <c r="BP5" i="1"/>
  <c r="BE6" i="1"/>
  <c r="BP6" i="1"/>
  <c r="BE7" i="1"/>
  <c r="BP7" i="1"/>
  <c r="BE8" i="1"/>
  <c r="BP8" i="1"/>
  <c r="BE9" i="1"/>
  <c r="BP9" i="1"/>
  <c r="BE10" i="1"/>
  <c r="BP10" i="1"/>
  <c r="BE11" i="1"/>
  <c r="BP11" i="1"/>
  <c r="BE12" i="1"/>
  <c r="BP12" i="1"/>
  <c r="BE13" i="1"/>
  <c r="BP13" i="1"/>
  <c r="BE14" i="1"/>
  <c r="BP14" i="1"/>
  <c r="BE15" i="1"/>
  <c r="BP15" i="1"/>
  <c r="BE16" i="1"/>
  <c r="BP16" i="1"/>
  <c r="BE17" i="1"/>
  <c r="BP17" i="1"/>
  <c r="BE18" i="1"/>
  <c r="BP18" i="1"/>
  <c r="BE19" i="1"/>
  <c r="BP19" i="1"/>
  <c r="BE22" i="1"/>
  <c r="BP22" i="1"/>
  <c r="BE23" i="1"/>
  <c r="BP23" i="1"/>
  <c r="BE24" i="1"/>
  <c r="BP24" i="1"/>
  <c r="BE25" i="1"/>
  <c r="BP25" i="1"/>
  <c r="BE27" i="1"/>
  <c r="BP27" i="1"/>
  <c r="BE28" i="1"/>
  <c r="BP28" i="1"/>
  <c r="BE29" i="1"/>
  <c r="BP29" i="1"/>
  <c r="BE30" i="1"/>
  <c r="BP30" i="1"/>
  <c r="BE31" i="1"/>
  <c r="BP31" i="1"/>
  <c r="BE32" i="1"/>
  <c r="BP32" i="1"/>
  <c r="BP33" i="1"/>
  <c r="AR1" i="1"/>
  <c r="BD1" i="1"/>
  <c r="BD2" i="1"/>
  <c r="BD4" i="1"/>
  <c r="BO4" i="1"/>
  <c r="BD5" i="1"/>
  <c r="BO5" i="1"/>
  <c r="BD6" i="1"/>
  <c r="BO6" i="1"/>
  <c r="BD7" i="1"/>
  <c r="BO7" i="1"/>
  <c r="BD8" i="1"/>
  <c r="BO8" i="1"/>
  <c r="BD9" i="1"/>
  <c r="BO9" i="1"/>
  <c r="BD10" i="1"/>
  <c r="BO10" i="1"/>
  <c r="BD11" i="1"/>
  <c r="BO11" i="1"/>
  <c r="BD12" i="1"/>
  <c r="BO12" i="1"/>
  <c r="BD13" i="1"/>
  <c r="BO13" i="1"/>
  <c r="BD14" i="1"/>
  <c r="BO14" i="1"/>
  <c r="BD15" i="1"/>
  <c r="BO15" i="1"/>
  <c r="BD16" i="1"/>
  <c r="BO16" i="1"/>
  <c r="BD17" i="1"/>
  <c r="BO17" i="1"/>
  <c r="BD18" i="1"/>
  <c r="BO18" i="1"/>
  <c r="BD19" i="1"/>
  <c r="BO19" i="1"/>
  <c r="BD22" i="1"/>
  <c r="BO22" i="1"/>
  <c r="BD23" i="1"/>
  <c r="BO23" i="1"/>
  <c r="BD24" i="1"/>
  <c r="BO24" i="1"/>
  <c r="BD25" i="1"/>
  <c r="BO25" i="1"/>
  <c r="BD27" i="1"/>
  <c r="BO27" i="1"/>
  <c r="BD28" i="1"/>
  <c r="BO28" i="1"/>
  <c r="BD29" i="1"/>
  <c r="BO29" i="1"/>
  <c r="BD30" i="1"/>
  <c r="BO30" i="1"/>
  <c r="BD31" i="1"/>
  <c r="BO31" i="1"/>
  <c r="BD32" i="1"/>
  <c r="BO32" i="1"/>
  <c r="BO33" i="1"/>
  <c r="AQ1" i="1"/>
  <c r="BC1" i="1"/>
  <c r="BC2" i="1"/>
  <c r="BC4" i="1"/>
  <c r="BN4" i="1"/>
  <c r="BC5" i="1"/>
  <c r="BN5" i="1"/>
  <c r="BC6" i="1"/>
  <c r="BN6" i="1"/>
  <c r="BC7" i="1"/>
  <c r="BN7" i="1"/>
  <c r="BC8" i="1"/>
  <c r="BN8" i="1"/>
  <c r="BC9" i="1"/>
  <c r="BN9" i="1"/>
  <c r="BC10" i="1"/>
  <c r="BN10" i="1"/>
  <c r="BC11" i="1"/>
  <c r="BN11" i="1"/>
  <c r="BC12" i="1"/>
  <c r="BN12" i="1"/>
  <c r="BC13" i="1"/>
  <c r="BN13" i="1"/>
  <c r="BC14" i="1"/>
  <c r="BN14" i="1"/>
  <c r="BC15" i="1"/>
  <c r="BN15" i="1"/>
  <c r="BC16" i="1"/>
  <c r="BN16" i="1"/>
  <c r="BC17" i="1"/>
  <c r="BN17" i="1"/>
  <c r="BC18" i="1"/>
  <c r="BN18" i="1"/>
  <c r="BC19" i="1"/>
  <c r="BN19" i="1"/>
  <c r="BC22" i="1"/>
  <c r="BN22" i="1"/>
  <c r="BC23" i="1"/>
  <c r="BN23" i="1"/>
  <c r="BC24" i="1"/>
  <c r="BN24" i="1"/>
  <c r="BC25" i="1"/>
  <c r="BN25" i="1"/>
  <c r="BC27" i="1"/>
  <c r="BN27" i="1"/>
  <c r="BC28" i="1"/>
  <c r="BN28" i="1"/>
  <c r="BC29" i="1"/>
  <c r="BN29" i="1"/>
  <c r="BC30" i="1"/>
  <c r="BN30" i="1"/>
  <c r="BC31" i="1"/>
  <c r="BN31" i="1"/>
  <c r="BC32" i="1"/>
  <c r="BN32" i="1"/>
  <c r="BN33" i="1"/>
  <c r="AP1" i="1"/>
  <c r="BB1" i="1"/>
  <c r="BB2" i="1"/>
  <c r="BB4" i="1"/>
  <c r="BM4" i="1"/>
  <c r="BB5" i="1"/>
  <c r="BM5" i="1"/>
  <c r="BB6" i="1"/>
  <c r="BM6" i="1"/>
  <c r="BB7" i="1"/>
  <c r="BM7" i="1"/>
  <c r="BB8" i="1"/>
  <c r="BM8" i="1"/>
  <c r="BB9" i="1"/>
  <c r="BM9" i="1"/>
  <c r="BB10" i="1"/>
  <c r="BM10" i="1"/>
  <c r="BB11" i="1"/>
  <c r="BM11" i="1"/>
  <c r="BB12" i="1"/>
  <c r="BM12" i="1"/>
  <c r="BB13" i="1"/>
  <c r="BM13" i="1"/>
  <c r="BB14" i="1"/>
  <c r="BM14" i="1"/>
  <c r="BB15" i="1"/>
  <c r="BM15" i="1"/>
  <c r="BB16" i="1"/>
  <c r="BM16" i="1"/>
  <c r="BB17" i="1"/>
  <c r="BM17" i="1"/>
  <c r="BB18" i="1"/>
  <c r="BM18" i="1"/>
  <c r="BB19" i="1"/>
  <c r="BM19" i="1"/>
  <c r="BB22" i="1"/>
  <c r="BM22" i="1"/>
  <c r="BB23" i="1"/>
  <c r="BM23" i="1"/>
  <c r="BB24" i="1"/>
  <c r="BM24" i="1"/>
  <c r="BB25" i="1"/>
  <c r="BM25" i="1"/>
  <c r="BB27" i="1"/>
  <c r="BM27" i="1"/>
  <c r="BB28" i="1"/>
  <c r="BM28" i="1"/>
  <c r="BB29" i="1"/>
  <c r="BM29" i="1"/>
  <c r="BB30" i="1"/>
  <c r="BM30" i="1"/>
  <c r="BB31" i="1"/>
  <c r="BM31" i="1"/>
  <c r="BB32" i="1"/>
  <c r="BM32" i="1"/>
  <c r="BM33" i="1"/>
  <c r="AO1" i="1"/>
  <c r="BA1" i="1"/>
  <c r="BA2" i="1"/>
  <c r="BA4" i="1"/>
  <c r="BL4" i="1"/>
  <c r="BA5" i="1"/>
  <c r="BL5" i="1"/>
  <c r="BA6" i="1"/>
  <c r="BL6" i="1"/>
  <c r="BA7" i="1"/>
  <c r="BL7" i="1"/>
  <c r="BA8" i="1"/>
  <c r="BL8" i="1"/>
  <c r="BA9" i="1"/>
  <c r="BL9" i="1"/>
  <c r="BA10" i="1"/>
  <c r="BL10" i="1"/>
  <c r="BA11" i="1"/>
  <c r="BL11" i="1"/>
  <c r="BA12" i="1"/>
  <c r="BL12" i="1"/>
  <c r="BA13" i="1"/>
  <c r="BL13" i="1"/>
  <c r="BA14" i="1"/>
  <c r="BL14" i="1"/>
  <c r="BA15" i="1"/>
  <c r="BL15" i="1"/>
  <c r="BA16" i="1"/>
  <c r="BL16" i="1"/>
  <c r="BA17" i="1"/>
  <c r="BL17" i="1"/>
  <c r="BA18" i="1"/>
  <c r="BL18" i="1"/>
  <c r="BA19" i="1"/>
  <c r="BL19" i="1"/>
  <c r="BA22" i="1"/>
  <c r="BL22" i="1"/>
  <c r="BA23" i="1"/>
  <c r="BL23" i="1"/>
  <c r="BA24" i="1"/>
  <c r="BL24" i="1"/>
  <c r="BA25" i="1"/>
  <c r="BL25" i="1"/>
  <c r="BA27" i="1"/>
  <c r="BL27" i="1"/>
  <c r="BA28" i="1"/>
  <c r="BL28" i="1"/>
  <c r="BA29" i="1"/>
  <c r="BL29" i="1"/>
  <c r="BA30" i="1"/>
  <c r="BL30" i="1"/>
  <c r="BA31" i="1"/>
  <c r="BL31" i="1"/>
  <c r="BA32" i="1"/>
  <c r="BL32" i="1"/>
  <c r="BL33" i="1"/>
  <c r="AN1" i="1"/>
  <c r="AZ1" i="1"/>
  <c r="AZ2" i="1"/>
  <c r="AZ4" i="1"/>
  <c r="BK4" i="1"/>
  <c r="AZ5" i="1"/>
  <c r="BK5" i="1"/>
  <c r="AZ6" i="1"/>
  <c r="BK6" i="1"/>
  <c r="AZ7" i="1"/>
  <c r="BK7" i="1"/>
  <c r="AZ8" i="1"/>
  <c r="BK8" i="1"/>
  <c r="AZ9" i="1"/>
  <c r="BK9" i="1"/>
  <c r="AZ10" i="1"/>
  <c r="BK10" i="1"/>
  <c r="AZ11" i="1"/>
  <c r="BK11" i="1"/>
  <c r="AZ12" i="1"/>
  <c r="BK12" i="1"/>
  <c r="AZ13" i="1"/>
  <c r="BK13" i="1"/>
  <c r="AZ14" i="1"/>
  <c r="BK14" i="1"/>
  <c r="AZ15" i="1"/>
  <c r="BK15" i="1"/>
  <c r="AZ16" i="1"/>
  <c r="BK16" i="1"/>
  <c r="AZ17" i="1"/>
  <c r="BK17" i="1"/>
  <c r="AZ18" i="1"/>
  <c r="BK18" i="1"/>
  <c r="AZ19" i="1"/>
  <c r="BK19" i="1"/>
  <c r="AZ22" i="1"/>
  <c r="BK22" i="1"/>
  <c r="AZ23" i="1"/>
  <c r="BK23" i="1"/>
  <c r="AZ24" i="1"/>
  <c r="BK24" i="1"/>
  <c r="AZ25" i="1"/>
  <c r="BK25" i="1"/>
  <c r="AZ27" i="1"/>
  <c r="BK27" i="1"/>
  <c r="AZ28" i="1"/>
  <c r="BK28" i="1"/>
  <c r="AZ29" i="1"/>
  <c r="BK29" i="1"/>
  <c r="AZ30" i="1"/>
  <c r="BK30" i="1"/>
  <c r="AZ31" i="1"/>
  <c r="BK31" i="1"/>
  <c r="AZ32" i="1"/>
  <c r="BK32" i="1"/>
  <c r="BK33" i="1"/>
  <c r="AM1" i="1"/>
  <c r="AY1" i="1"/>
  <c r="AY2" i="1"/>
  <c r="AY4" i="1"/>
  <c r="BJ4" i="1"/>
  <c r="AY5" i="1"/>
  <c r="BJ5" i="1"/>
  <c r="AY6" i="1"/>
  <c r="BJ6" i="1"/>
  <c r="AY7" i="1"/>
  <c r="BJ7" i="1"/>
  <c r="AY8" i="1"/>
  <c r="BJ8" i="1"/>
  <c r="AY9" i="1"/>
  <c r="BJ9" i="1"/>
  <c r="AY10" i="1"/>
  <c r="BJ10" i="1"/>
  <c r="AY11" i="1"/>
  <c r="BJ11" i="1"/>
  <c r="AY12" i="1"/>
  <c r="BJ12" i="1"/>
  <c r="AY13" i="1"/>
  <c r="BJ13" i="1"/>
  <c r="AY14" i="1"/>
  <c r="BJ14" i="1"/>
  <c r="AY15" i="1"/>
  <c r="BJ15" i="1"/>
  <c r="AY16" i="1"/>
  <c r="BJ16" i="1"/>
  <c r="AY17" i="1"/>
  <c r="BJ17" i="1"/>
  <c r="AY18" i="1"/>
  <c r="BJ18" i="1"/>
  <c r="AY19" i="1"/>
  <c r="BJ19" i="1"/>
  <c r="AY22" i="1"/>
  <c r="BJ22" i="1"/>
  <c r="AY23" i="1"/>
  <c r="BJ23" i="1"/>
  <c r="AY24" i="1"/>
  <c r="BJ24" i="1"/>
  <c r="AY25" i="1"/>
  <c r="BJ25" i="1"/>
  <c r="AY27" i="1"/>
  <c r="BJ27" i="1"/>
  <c r="AY28" i="1"/>
  <c r="BJ28" i="1"/>
  <c r="AY29" i="1"/>
  <c r="BJ29" i="1"/>
  <c r="AY30" i="1"/>
  <c r="BJ30" i="1"/>
  <c r="AY31" i="1"/>
  <c r="BJ31" i="1"/>
  <c r="AY32" i="1"/>
  <c r="BJ32" i="1"/>
  <c r="BJ33" i="1"/>
  <c r="AX4" i="1"/>
  <c r="BI4" i="1"/>
  <c r="AX5" i="1"/>
  <c r="BI5" i="1"/>
  <c r="AX6" i="1"/>
  <c r="BI6" i="1"/>
  <c r="AX7" i="1"/>
  <c r="BI7" i="1"/>
  <c r="AX8" i="1"/>
  <c r="BI8" i="1"/>
  <c r="AX9" i="1"/>
  <c r="BI9" i="1"/>
  <c r="AX10" i="1"/>
  <c r="BI10" i="1"/>
  <c r="AX11" i="1"/>
  <c r="BI11" i="1"/>
  <c r="AX12" i="1"/>
  <c r="BI12" i="1"/>
  <c r="AX13" i="1"/>
  <c r="BI13" i="1"/>
  <c r="AX14" i="1"/>
  <c r="BI14" i="1"/>
  <c r="AX15" i="1"/>
  <c r="BI15" i="1"/>
  <c r="AX16" i="1"/>
  <c r="BI16" i="1"/>
  <c r="AX17" i="1"/>
  <c r="BI17" i="1"/>
  <c r="AX18" i="1"/>
  <c r="BI18" i="1"/>
  <c r="AX19" i="1"/>
  <c r="BI19" i="1"/>
  <c r="AX22" i="1"/>
  <c r="BI22" i="1"/>
  <c r="AX23" i="1"/>
  <c r="BI23" i="1"/>
  <c r="AX24" i="1"/>
  <c r="BI24" i="1"/>
  <c r="AX25" i="1"/>
  <c r="BI25" i="1"/>
  <c r="AX27" i="1"/>
  <c r="BI27" i="1"/>
  <c r="AX28" i="1"/>
  <c r="BI28" i="1"/>
  <c r="AX29" i="1"/>
  <c r="BI29" i="1"/>
  <c r="AX30" i="1"/>
  <c r="BI30" i="1"/>
  <c r="AX31" i="1"/>
  <c r="BI31" i="1"/>
  <c r="AX32" i="1"/>
  <c r="BI32" i="1"/>
  <c r="BI33" i="1"/>
  <c r="AK4" i="1"/>
  <c r="AV4" i="1"/>
  <c r="AK5" i="1"/>
  <c r="AV5" i="1"/>
  <c r="AK6" i="1"/>
  <c r="AV6" i="1"/>
  <c r="AK7" i="1"/>
  <c r="AV7" i="1"/>
  <c r="AK8" i="1"/>
  <c r="AV8" i="1"/>
  <c r="AK9" i="1"/>
  <c r="AV9" i="1"/>
  <c r="AK10" i="1"/>
  <c r="AV10" i="1"/>
  <c r="AK11" i="1"/>
  <c r="AV11" i="1"/>
  <c r="AK12" i="1"/>
  <c r="AV12" i="1"/>
  <c r="AK13" i="1"/>
  <c r="AV13" i="1"/>
  <c r="AK14" i="1"/>
  <c r="AV14" i="1"/>
  <c r="AK15" i="1"/>
  <c r="AV15" i="1"/>
  <c r="AK16" i="1"/>
  <c r="AV16" i="1"/>
  <c r="AK17" i="1"/>
  <c r="AV17" i="1"/>
  <c r="AK18" i="1"/>
  <c r="AV18" i="1"/>
  <c r="AK19" i="1"/>
  <c r="AV19" i="1"/>
  <c r="AK20" i="1"/>
  <c r="AV20" i="1"/>
  <c r="AK21" i="1"/>
  <c r="AV21" i="1"/>
  <c r="AK22" i="1"/>
  <c r="AV22" i="1"/>
  <c r="AK23" i="1"/>
  <c r="AV23" i="1"/>
  <c r="AK24" i="1"/>
  <c r="AV24" i="1"/>
  <c r="AK25" i="1"/>
  <c r="AV25" i="1"/>
  <c r="AK26" i="1"/>
  <c r="AV26" i="1"/>
  <c r="AK27" i="1"/>
  <c r="AV27" i="1"/>
  <c r="AK28" i="1"/>
  <c r="AV28" i="1"/>
  <c r="AK29" i="1"/>
  <c r="AV29" i="1"/>
  <c r="AK30" i="1"/>
  <c r="AV30" i="1"/>
  <c r="AK31" i="1"/>
  <c r="AV31" i="1"/>
  <c r="AK32" i="1"/>
  <c r="AV32" i="1"/>
  <c r="AV33" i="1"/>
  <c r="AJ4" i="1"/>
  <c r="AU4" i="1"/>
  <c r="AJ5" i="1"/>
  <c r="AU5" i="1"/>
  <c r="AJ6" i="1"/>
  <c r="AU6" i="1"/>
  <c r="AJ7" i="1"/>
  <c r="AU7" i="1"/>
  <c r="AJ8" i="1"/>
  <c r="AU8" i="1"/>
  <c r="AJ9" i="1"/>
  <c r="AU9" i="1"/>
  <c r="AJ10" i="1"/>
  <c r="AU10" i="1"/>
  <c r="AJ11" i="1"/>
  <c r="AU11" i="1"/>
  <c r="AJ12" i="1"/>
  <c r="AU12" i="1"/>
  <c r="AJ13" i="1"/>
  <c r="AU13" i="1"/>
  <c r="AJ14" i="1"/>
  <c r="AU14" i="1"/>
  <c r="AJ15" i="1"/>
  <c r="AU15" i="1"/>
  <c r="AJ16" i="1"/>
  <c r="AU16" i="1"/>
  <c r="AJ17" i="1"/>
  <c r="AU17" i="1"/>
  <c r="AJ18" i="1"/>
  <c r="AU18" i="1"/>
  <c r="AJ19" i="1"/>
  <c r="AU19" i="1"/>
  <c r="AJ20" i="1"/>
  <c r="AU20" i="1"/>
  <c r="AJ21" i="1"/>
  <c r="AU21" i="1"/>
  <c r="AJ22" i="1"/>
  <c r="AU22" i="1"/>
  <c r="AJ23" i="1"/>
  <c r="AU23" i="1"/>
  <c r="AJ24" i="1"/>
  <c r="AU24" i="1"/>
  <c r="AJ25" i="1"/>
  <c r="AU25" i="1"/>
  <c r="AJ26" i="1"/>
  <c r="AU26" i="1"/>
  <c r="AJ27" i="1"/>
  <c r="AU27" i="1"/>
  <c r="AJ28" i="1"/>
  <c r="AU28" i="1"/>
  <c r="AJ29" i="1"/>
  <c r="AU29" i="1"/>
  <c r="AJ30" i="1"/>
  <c r="AU30" i="1"/>
  <c r="AJ31" i="1"/>
  <c r="AU31" i="1"/>
  <c r="AJ32" i="1"/>
  <c r="AU32" i="1"/>
  <c r="AU33" i="1"/>
  <c r="AI4" i="1"/>
  <c r="AT4" i="1"/>
  <c r="AI5" i="1"/>
  <c r="AT5" i="1"/>
  <c r="AI6" i="1"/>
  <c r="AT6" i="1"/>
  <c r="AI7" i="1"/>
  <c r="AT7" i="1"/>
  <c r="AI8" i="1"/>
  <c r="AT8" i="1"/>
  <c r="AI9" i="1"/>
  <c r="AT9" i="1"/>
  <c r="AI10" i="1"/>
  <c r="AT10" i="1"/>
  <c r="AI11" i="1"/>
  <c r="AT11" i="1"/>
  <c r="AI12" i="1"/>
  <c r="AT12" i="1"/>
  <c r="AI13" i="1"/>
  <c r="AT13" i="1"/>
  <c r="AI14" i="1"/>
  <c r="AT14" i="1"/>
  <c r="AI15" i="1"/>
  <c r="AT15" i="1"/>
  <c r="AI16" i="1"/>
  <c r="AT16" i="1"/>
  <c r="AI17" i="1"/>
  <c r="AT17" i="1"/>
  <c r="AI18" i="1"/>
  <c r="AT18" i="1"/>
  <c r="AI19" i="1"/>
  <c r="AT19" i="1"/>
  <c r="AI20" i="1"/>
  <c r="AT20" i="1"/>
  <c r="AI21" i="1"/>
  <c r="AT21" i="1"/>
  <c r="AI22" i="1"/>
  <c r="AT22" i="1"/>
  <c r="AI23" i="1"/>
  <c r="AT23" i="1"/>
  <c r="AI24" i="1"/>
  <c r="AT24" i="1"/>
  <c r="AI25" i="1"/>
  <c r="AT25" i="1"/>
  <c r="AI26" i="1"/>
  <c r="AT26" i="1"/>
  <c r="AI27" i="1"/>
  <c r="AT27" i="1"/>
  <c r="AI28" i="1"/>
  <c r="AT28" i="1"/>
  <c r="AI29" i="1"/>
  <c r="AT29" i="1"/>
  <c r="AI30" i="1"/>
  <c r="AT30" i="1"/>
  <c r="AI31" i="1"/>
  <c r="AT31" i="1"/>
  <c r="AI32" i="1"/>
  <c r="AT32" i="1"/>
  <c r="AT33" i="1"/>
  <c r="AH4" i="1"/>
  <c r="AS4" i="1"/>
  <c r="AH5" i="1"/>
  <c r="AS5" i="1"/>
  <c r="AH6" i="1"/>
  <c r="AS6" i="1"/>
  <c r="AH7" i="1"/>
  <c r="AS7" i="1"/>
  <c r="AH8" i="1"/>
  <c r="AS8" i="1"/>
  <c r="AH9" i="1"/>
  <c r="AS9" i="1"/>
  <c r="AH10" i="1"/>
  <c r="AS10" i="1"/>
  <c r="AH11" i="1"/>
  <c r="AS11" i="1"/>
  <c r="AH12" i="1"/>
  <c r="AS12" i="1"/>
  <c r="AH13" i="1"/>
  <c r="AS13" i="1"/>
  <c r="AH14" i="1"/>
  <c r="AS14" i="1"/>
  <c r="AH15" i="1"/>
  <c r="AS15" i="1"/>
  <c r="AH16" i="1"/>
  <c r="AS16" i="1"/>
  <c r="AH17" i="1"/>
  <c r="AS17" i="1"/>
  <c r="AH18" i="1"/>
  <c r="AS18" i="1"/>
  <c r="AH19" i="1"/>
  <c r="AS19" i="1"/>
  <c r="AH20" i="1"/>
  <c r="AS20" i="1"/>
  <c r="AH21" i="1"/>
  <c r="AS21" i="1"/>
  <c r="AH22" i="1"/>
  <c r="AS22" i="1"/>
  <c r="AH23" i="1"/>
  <c r="AS23" i="1"/>
  <c r="AH24" i="1"/>
  <c r="AS24" i="1"/>
  <c r="AH25" i="1"/>
  <c r="AS25" i="1"/>
  <c r="AH26" i="1"/>
  <c r="AS26" i="1"/>
  <c r="AH27" i="1"/>
  <c r="AS27" i="1"/>
  <c r="AH28" i="1"/>
  <c r="AS28" i="1"/>
  <c r="AH29" i="1"/>
  <c r="AS29" i="1"/>
  <c r="AH30" i="1"/>
  <c r="AS30" i="1"/>
  <c r="AH31" i="1"/>
  <c r="AS31" i="1"/>
  <c r="AH32" i="1"/>
  <c r="AS32" i="1"/>
  <c r="AS33" i="1"/>
  <c r="AG4" i="1"/>
  <c r="AR4" i="1"/>
  <c r="AG5" i="1"/>
  <c r="AR5" i="1"/>
  <c r="AG6" i="1"/>
  <c r="AR6" i="1"/>
  <c r="AG7" i="1"/>
  <c r="AR7" i="1"/>
  <c r="AG8" i="1"/>
  <c r="AR8" i="1"/>
  <c r="AG9" i="1"/>
  <c r="AR9" i="1"/>
  <c r="AG10" i="1"/>
  <c r="AR10" i="1"/>
  <c r="AG11" i="1"/>
  <c r="AR11" i="1"/>
  <c r="AG12" i="1"/>
  <c r="AR12" i="1"/>
  <c r="AG13" i="1"/>
  <c r="AR13" i="1"/>
  <c r="AG14" i="1"/>
  <c r="AR14" i="1"/>
  <c r="AG15" i="1"/>
  <c r="AR15" i="1"/>
  <c r="AG16" i="1"/>
  <c r="AR16" i="1"/>
  <c r="AG17" i="1"/>
  <c r="AR17" i="1"/>
  <c r="AG18" i="1"/>
  <c r="AR18" i="1"/>
  <c r="AG19" i="1"/>
  <c r="AR19" i="1"/>
  <c r="AG20" i="1"/>
  <c r="AR20" i="1"/>
  <c r="AG21" i="1"/>
  <c r="AR21" i="1"/>
  <c r="AG22" i="1"/>
  <c r="AR22" i="1"/>
  <c r="AG23" i="1"/>
  <c r="AR23" i="1"/>
  <c r="AG24" i="1"/>
  <c r="AR24" i="1"/>
  <c r="AG25" i="1"/>
  <c r="AR25" i="1"/>
  <c r="AG26" i="1"/>
  <c r="AR26" i="1"/>
  <c r="AG27" i="1"/>
  <c r="AR27" i="1"/>
  <c r="AG28" i="1"/>
  <c r="AR28" i="1"/>
  <c r="AG29" i="1"/>
  <c r="AR29" i="1"/>
  <c r="AG30" i="1"/>
  <c r="AR30" i="1"/>
  <c r="AG31" i="1"/>
  <c r="AR31" i="1"/>
  <c r="AG32" i="1"/>
  <c r="AR32" i="1"/>
  <c r="AR33" i="1"/>
  <c r="AF4" i="1"/>
  <c r="AQ4" i="1"/>
  <c r="AF5" i="1"/>
  <c r="AQ5" i="1"/>
  <c r="AF6" i="1"/>
  <c r="AQ6" i="1"/>
  <c r="AF7" i="1"/>
  <c r="AQ7" i="1"/>
  <c r="AF8" i="1"/>
  <c r="AQ8" i="1"/>
  <c r="AF9" i="1"/>
  <c r="AQ9" i="1"/>
  <c r="AF10" i="1"/>
  <c r="AQ10" i="1"/>
  <c r="AF11" i="1"/>
  <c r="AQ11" i="1"/>
  <c r="AF12" i="1"/>
  <c r="AQ12" i="1"/>
  <c r="AF13" i="1"/>
  <c r="AQ13" i="1"/>
  <c r="AF14" i="1"/>
  <c r="AQ14" i="1"/>
  <c r="AF15" i="1"/>
  <c r="AQ15" i="1"/>
  <c r="AF16" i="1"/>
  <c r="AQ16" i="1"/>
  <c r="AF17" i="1"/>
  <c r="AQ17" i="1"/>
  <c r="AF18" i="1"/>
  <c r="AQ18" i="1"/>
  <c r="AF19" i="1"/>
  <c r="AQ19" i="1"/>
  <c r="AF20" i="1"/>
  <c r="AQ20" i="1"/>
  <c r="AF21" i="1"/>
  <c r="AQ21" i="1"/>
  <c r="AF22" i="1"/>
  <c r="AQ22" i="1"/>
  <c r="AF23" i="1"/>
  <c r="AQ23" i="1"/>
  <c r="AF24" i="1"/>
  <c r="AQ24" i="1"/>
  <c r="AF25" i="1"/>
  <c r="AQ25" i="1"/>
  <c r="AF26" i="1"/>
  <c r="AQ26" i="1"/>
  <c r="AF27" i="1"/>
  <c r="AQ27" i="1"/>
  <c r="AF28" i="1"/>
  <c r="AQ28" i="1"/>
  <c r="AF29" i="1"/>
  <c r="AQ29" i="1"/>
  <c r="AF30" i="1"/>
  <c r="AQ30" i="1"/>
  <c r="AF31" i="1"/>
  <c r="AQ31" i="1"/>
  <c r="AF32" i="1"/>
  <c r="AQ32" i="1"/>
  <c r="AQ33" i="1"/>
  <c r="AE4" i="1"/>
  <c r="AP4" i="1"/>
  <c r="AE5" i="1"/>
  <c r="AP5" i="1"/>
  <c r="AE6" i="1"/>
  <c r="AP6" i="1"/>
  <c r="AE7" i="1"/>
  <c r="AP7" i="1"/>
  <c r="AE8" i="1"/>
  <c r="AP8" i="1"/>
  <c r="AE9" i="1"/>
  <c r="AP9" i="1"/>
  <c r="AE10" i="1"/>
  <c r="AP10" i="1"/>
  <c r="AE11" i="1"/>
  <c r="AP11" i="1"/>
  <c r="AE12" i="1"/>
  <c r="AP12" i="1"/>
  <c r="AE13" i="1"/>
  <c r="AP13" i="1"/>
  <c r="AE14" i="1"/>
  <c r="AP14" i="1"/>
  <c r="AE15" i="1"/>
  <c r="AP15" i="1"/>
  <c r="AE16" i="1"/>
  <c r="AP16" i="1"/>
  <c r="AE17" i="1"/>
  <c r="AP17" i="1"/>
  <c r="AE18" i="1"/>
  <c r="AP18" i="1"/>
  <c r="AE19" i="1"/>
  <c r="AP19" i="1"/>
  <c r="AE20" i="1"/>
  <c r="AP20" i="1"/>
  <c r="AE21" i="1"/>
  <c r="AP21" i="1"/>
  <c r="AE22" i="1"/>
  <c r="AP22" i="1"/>
  <c r="AE23" i="1"/>
  <c r="AP23" i="1"/>
  <c r="AE24" i="1"/>
  <c r="AP24" i="1"/>
  <c r="AE25" i="1"/>
  <c r="AP25" i="1"/>
  <c r="AE26" i="1"/>
  <c r="AP26" i="1"/>
  <c r="AE27" i="1"/>
  <c r="AP27" i="1"/>
  <c r="AE28" i="1"/>
  <c r="AP28" i="1"/>
  <c r="AE29" i="1"/>
  <c r="AP29" i="1"/>
  <c r="AE30" i="1"/>
  <c r="AP30" i="1"/>
  <c r="AE31" i="1"/>
  <c r="AP31" i="1"/>
  <c r="AE32" i="1"/>
  <c r="AP32" i="1"/>
  <c r="AP33" i="1"/>
  <c r="AD4" i="1"/>
  <c r="AO4" i="1"/>
  <c r="AD5" i="1"/>
  <c r="AO5" i="1"/>
  <c r="AD6" i="1"/>
  <c r="AO6" i="1"/>
  <c r="AD7" i="1"/>
  <c r="AO7" i="1"/>
  <c r="AD8" i="1"/>
  <c r="AO8" i="1"/>
  <c r="AD9" i="1"/>
  <c r="AO9" i="1"/>
  <c r="AD10" i="1"/>
  <c r="AO10" i="1"/>
  <c r="AD11" i="1"/>
  <c r="AO11" i="1"/>
  <c r="AD12" i="1"/>
  <c r="AO12" i="1"/>
  <c r="AD13" i="1"/>
  <c r="AO13" i="1"/>
  <c r="AD14" i="1"/>
  <c r="AO14" i="1"/>
  <c r="AD15" i="1"/>
  <c r="AO15" i="1"/>
  <c r="AD16" i="1"/>
  <c r="AO16" i="1"/>
  <c r="AD17" i="1"/>
  <c r="AO17" i="1"/>
  <c r="AD18" i="1"/>
  <c r="AO18" i="1"/>
  <c r="AD19" i="1"/>
  <c r="AO19" i="1"/>
  <c r="AD20" i="1"/>
  <c r="AO20" i="1"/>
  <c r="AD21" i="1"/>
  <c r="AO21" i="1"/>
  <c r="AD22" i="1"/>
  <c r="AO22" i="1"/>
  <c r="AD23" i="1"/>
  <c r="AO23" i="1"/>
  <c r="AD24" i="1"/>
  <c r="AO24" i="1"/>
  <c r="AD25" i="1"/>
  <c r="AO25" i="1"/>
  <c r="AD26" i="1"/>
  <c r="AO26" i="1"/>
  <c r="AD27" i="1"/>
  <c r="AO27" i="1"/>
  <c r="AD28" i="1"/>
  <c r="AO28" i="1"/>
  <c r="AD29" i="1"/>
  <c r="AO29" i="1"/>
  <c r="AD30" i="1"/>
  <c r="AO30" i="1"/>
  <c r="AD31" i="1"/>
  <c r="AO31" i="1"/>
  <c r="AD32" i="1"/>
  <c r="AO32" i="1"/>
  <c r="AO33" i="1"/>
  <c r="AC4" i="1"/>
  <c r="AN4" i="1"/>
  <c r="AC5" i="1"/>
  <c r="AN5" i="1"/>
  <c r="AC6" i="1"/>
  <c r="AN6" i="1"/>
  <c r="AC7" i="1"/>
  <c r="AN7" i="1"/>
  <c r="AC8" i="1"/>
  <c r="AN8" i="1"/>
  <c r="AC9" i="1"/>
  <c r="AN9" i="1"/>
  <c r="AC10" i="1"/>
  <c r="AN10" i="1"/>
  <c r="AC11" i="1"/>
  <c r="AN11" i="1"/>
  <c r="AC12" i="1"/>
  <c r="AN12" i="1"/>
  <c r="AC13" i="1"/>
  <c r="AN13" i="1"/>
  <c r="AC14" i="1"/>
  <c r="AN14" i="1"/>
  <c r="AC15" i="1"/>
  <c r="AN15" i="1"/>
  <c r="AC16" i="1"/>
  <c r="AN16" i="1"/>
  <c r="AC17" i="1"/>
  <c r="AN17" i="1"/>
  <c r="AC18" i="1"/>
  <c r="AN18" i="1"/>
  <c r="AC19" i="1"/>
  <c r="AN19" i="1"/>
  <c r="AC20" i="1"/>
  <c r="AN20" i="1"/>
  <c r="AC21" i="1"/>
  <c r="AN21" i="1"/>
  <c r="AC22" i="1"/>
  <c r="AN22" i="1"/>
  <c r="AC23" i="1"/>
  <c r="AN23" i="1"/>
  <c r="AC24" i="1"/>
  <c r="AN24" i="1"/>
  <c r="AC25" i="1"/>
  <c r="AN25" i="1"/>
  <c r="AC26" i="1"/>
  <c r="AN26" i="1"/>
  <c r="AC27" i="1"/>
  <c r="AN27" i="1"/>
  <c r="AC28" i="1"/>
  <c r="AN28" i="1"/>
  <c r="AC29" i="1"/>
  <c r="AN29" i="1"/>
  <c r="AC30" i="1"/>
  <c r="AN30" i="1"/>
  <c r="AC31" i="1"/>
  <c r="AN31" i="1"/>
  <c r="AC32" i="1"/>
  <c r="AN32" i="1"/>
  <c r="AN33" i="1"/>
  <c r="AB4" i="1"/>
  <c r="AM4" i="1"/>
  <c r="AB5" i="1"/>
  <c r="AM5" i="1"/>
  <c r="AM6" i="1"/>
  <c r="AB7" i="1"/>
  <c r="AM7" i="1"/>
  <c r="AB8" i="1"/>
  <c r="AM8" i="1"/>
  <c r="AB9" i="1"/>
  <c r="AM9" i="1"/>
  <c r="AB10" i="1"/>
  <c r="AM10" i="1"/>
  <c r="AB11" i="1"/>
  <c r="AM11" i="1"/>
  <c r="AB12" i="1"/>
  <c r="AM12" i="1"/>
  <c r="AB13" i="1"/>
  <c r="AM13" i="1"/>
  <c r="AB14" i="1"/>
  <c r="AM14" i="1"/>
  <c r="AB15" i="1"/>
  <c r="AM15" i="1"/>
  <c r="AB16" i="1"/>
  <c r="AM16" i="1"/>
  <c r="AB17" i="1"/>
  <c r="AM17" i="1"/>
  <c r="AB18" i="1"/>
  <c r="AM18" i="1"/>
  <c r="AB19" i="1"/>
  <c r="AM19" i="1"/>
  <c r="AB20" i="1"/>
  <c r="AM20" i="1"/>
  <c r="AB21" i="1"/>
  <c r="AM21" i="1"/>
  <c r="AB22" i="1"/>
  <c r="AM22" i="1"/>
  <c r="AB23" i="1"/>
  <c r="AM23" i="1"/>
  <c r="AB24" i="1"/>
  <c r="AM24" i="1"/>
  <c r="AB25" i="1"/>
  <c r="AM25" i="1"/>
  <c r="AB26" i="1"/>
  <c r="AM26" i="1"/>
  <c r="AB27" i="1"/>
  <c r="AM27" i="1"/>
  <c r="AB28" i="1"/>
  <c r="AM28" i="1"/>
  <c r="AB29" i="1"/>
  <c r="AM29" i="1"/>
  <c r="AB30" i="1"/>
  <c r="AM30" i="1"/>
  <c r="AB31" i="1"/>
  <c r="AM31" i="1"/>
  <c r="AB32" i="1"/>
  <c r="AM32" i="1"/>
  <c r="AM33" i="1"/>
  <c r="AA4" i="1"/>
  <c r="AL4" i="1"/>
  <c r="AA5" i="1"/>
  <c r="AL5" i="1"/>
  <c r="AA6" i="1"/>
  <c r="AL6" i="1"/>
  <c r="AA7" i="1"/>
  <c r="AL7" i="1"/>
  <c r="AA8" i="1"/>
  <c r="AL8" i="1"/>
  <c r="AA9" i="1"/>
  <c r="AL9" i="1"/>
  <c r="AA10" i="1"/>
  <c r="AL10" i="1"/>
  <c r="AA11" i="1"/>
  <c r="AL11" i="1"/>
  <c r="AA12" i="1"/>
  <c r="AL12" i="1"/>
  <c r="AA13" i="1"/>
  <c r="AL13" i="1"/>
  <c r="AA14" i="1"/>
  <c r="AL14" i="1"/>
  <c r="AA15" i="1"/>
  <c r="AL15" i="1"/>
  <c r="AA16" i="1"/>
  <c r="AL16" i="1"/>
  <c r="AA17" i="1"/>
  <c r="AL17" i="1"/>
  <c r="AA18" i="1"/>
  <c r="AL18" i="1"/>
  <c r="AA19" i="1"/>
  <c r="AL19" i="1"/>
  <c r="AA20" i="1"/>
  <c r="AL20" i="1"/>
  <c r="AA21" i="1"/>
  <c r="AL21" i="1"/>
  <c r="AA22" i="1"/>
  <c r="AL22" i="1"/>
  <c r="AA23" i="1"/>
  <c r="AL23" i="1"/>
  <c r="AA24" i="1"/>
  <c r="AL24" i="1"/>
  <c r="AA25" i="1"/>
  <c r="AL25" i="1"/>
  <c r="AA26" i="1"/>
  <c r="AL26" i="1"/>
  <c r="AA27" i="1"/>
  <c r="AL27" i="1"/>
  <c r="AA28" i="1"/>
  <c r="AL28" i="1"/>
  <c r="AA29" i="1"/>
  <c r="AL29" i="1"/>
  <c r="AA30" i="1"/>
  <c r="AL30" i="1"/>
  <c r="AA31" i="1"/>
  <c r="AL31" i="1"/>
  <c r="AA32" i="1"/>
  <c r="AL32" i="1"/>
  <c r="AL33" i="1"/>
  <c r="X26" i="1"/>
  <c r="Z26" i="1"/>
  <c r="Z3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2" i="1"/>
  <c r="Y23" i="1"/>
  <c r="Y24" i="1"/>
  <c r="Y25" i="1"/>
  <c r="Y26" i="1"/>
  <c r="Y27" i="1"/>
  <c r="Y28" i="1"/>
  <c r="Y29" i="1"/>
  <c r="Y30" i="1"/>
  <c r="Y31" i="1"/>
  <c r="Y32" i="1"/>
  <c r="Y33" i="1"/>
  <c r="X33" i="1"/>
  <c r="AV3" i="1"/>
  <c r="BS3" i="1"/>
  <c r="AU3" i="1"/>
  <c r="BR3" i="1"/>
  <c r="AT3" i="1"/>
  <c r="BQ3" i="1"/>
  <c r="AS3" i="1"/>
  <c r="BP3" i="1"/>
  <c r="AR3" i="1"/>
  <c r="BO3" i="1"/>
  <c r="AQ3" i="1"/>
  <c r="BN3" i="1"/>
  <c r="AP3" i="1"/>
  <c r="BM3" i="1"/>
  <c r="AO3" i="1"/>
  <c r="BL3" i="1"/>
  <c r="AN3" i="1"/>
  <c r="BK3" i="1"/>
  <c r="AM3" i="1"/>
  <c r="BJ3" i="1"/>
  <c r="AL3" i="1"/>
  <c r="BI3" i="1"/>
  <c r="BH2" i="1"/>
  <c r="AA2" i="1"/>
  <c r="BS1" i="1"/>
  <c r="BR1" i="1"/>
  <c r="BQ1" i="1"/>
  <c r="BP1" i="1"/>
  <c r="BO1" i="1"/>
  <c r="BN1" i="1"/>
  <c r="BM1" i="1"/>
  <c r="BL1" i="1"/>
  <c r="BK1" i="1"/>
  <c r="BJ1" i="1"/>
  <c r="Z1" i="1"/>
  <c r="Y1" i="1"/>
  <c r="X1" i="1"/>
  <c r="T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O3" authorId="0" shapeId="0" xr:uid="{00000000-0006-0000-0000-000001000000}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O3" authorId="0" shapeId="0" xr:uid="{00000000-0006-0000-0100-000001000000}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O3" authorId="0" shapeId="0" xr:uid="{00000000-0006-0000-0200-000001000000}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S4" authorId="0" shapeId="0" xr:uid="{00000000-0006-0000-0300-000001000000}">
      <text>
        <r>
          <rPr>
            <b/>
            <sz val="10"/>
            <color indexed="81"/>
            <rFont val="Calibri"/>
            <family val="2"/>
          </rPr>
          <t>Démolition et terrassements</t>
        </r>
      </text>
    </comment>
    <comment ref="T4" authorId="0" shapeId="0" xr:uid="{00000000-0006-0000-0300-000002000000}">
      <text>
        <r>
          <rPr>
            <b/>
            <sz val="10"/>
            <color indexed="81"/>
            <rFont val="Calibri"/>
            <family val="2"/>
          </rPr>
          <t>Radier &amp; dalle béton parking</t>
        </r>
      </text>
    </comment>
    <comment ref="U4" authorId="0" shapeId="0" xr:uid="{00000000-0006-0000-0300-000003000000}">
      <text>
        <r>
          <rPr>
            <b/>
            <sz val="10"/>
            <color indexed="81"/>
            <rFont val="Calibri"/>
            <family val="2"/>
          </rPr>
          <t>Dalle du haut e sous-sol</t>
        </r>
      </text>
    </comment>
    <comment ref="V4" authorId="0" shapeId="0" xr:uid="{00000000-0006-0000-0300-000004000000}">
      <text>
        <r>
          <rPr>
            <b/>
            <sz val="10"/>
            <color indexed="81"/>
            <rFont val="Calibri"/>
            <family val="2"/>
          </rPr>
          <t>Dalle du haut de 1er étage</t>
        </r>
      </text>
    </comment>
    <comment ref="W4" authorId="0" shapeId="0" xr:uid="{00000000-0006-0000-0300-000005000000}">
      <text>
        <r>
          <rPr>
            <b/>
            <sz val="10"/>
            <color indexed="81"/>
            <rFont val="Calibri"/>
            <family val="2"/>
          </rPr>
          <t>Dalle toiture</t>
        </r>
      </text>
    </comment>
    <comment ref="X4" authorId="0" shapeId="0" xr:uid="{00000000-0006-0000-0300-000006000000}">
      <text>
        <r>
          <rPr>
            <b/>
            <sz val="10"/>
            <color indexed="81"/>
            <rFont val="Calibri"/>
            <family val="2"/>
          </rPr>
          <t>Gros-oeuvre fermé</t>
        </r>
      </text>
    </comment>
    <comment ref="Y4" authorId="0" shapeId="0" xr:uid="{00000000-0006-0000-0300-000007000000}">
      <text>
        <r>
          <rPr>
            <b/>
            <sz val="10"/>
            <color indexed="81"/>
            <rFont val="Calibri"/>
            <family val="2"/>
          </rPr>
          <t>Plafonnages et faux-plafonds</t>
        </r>
      </text>
    </comment>
    <comment ref="Z4" authorId="0" shapeId="0" xr:uid="{00000000-0006-0000-0300-000008000000}">
      <text>
        <r>
          <rPr>
            <b/>
            <sz val="10"/>
            <color indexed="81"/>
            <rFont val="Calibri"/>
            <family val="2"/>
          </rPr>
          <t>Carrelages muraux et revêtements de sol</t>
        </r>
      </text>
    </comment>
    <comment ref="AA4" authorId="0" shapeId="0" xr:uid="{00000000-0006-0000-0300-000009000000}">
      <text>
        <r>
          <rPr>
            <b/>
            <sz val="10"/>
            <color indexed="81"/>
            <rFont val="Calibri"/>
            <family val="2"/>
          </rPr>
          <t>Réception Provisoire</t>
        </r>
      </text>
    </comment>
    <comment ref="S34" authorId="0" shapeId="0" xr:uid="{00000000-0006-0000-0300-00000A000000}">
      <text>
        <r>
          <rPr>
            <b/>
            <sz val="10"/>
            <color indexed="81"/>
            <rFont val="Calibri"/>
            <family val="2"/>
          </rPr>
          <t>Démolition et terrassements</t>
        </r>
      </text>
    </comment>
    <comment ref="T34" authorId="0" shapeId="0" xr:uid="{00000000-0006-0000-0300-00000B000000}">
      <text>
        <r>
          <rPr>
            <b/>
            <sz val="10"/>
            <color indexed="81"/>
            <rFont val="Calibri"/>
            <family val="2"/>
          </rPr>
          <t>Dalle du rez</t>
        </r>
      </text>
    </comment>
    <comment ref="U34" authorId="0" shapeId="0" xr:uid="{00000000-0006-0000-0300-00000C000000}">
      <text>
        <r>
          <rPr>
            <b/>
            <sz val="10"/>
            <color indexed="81"/>
            <rFont val="Calibri"/>
            <family val="2"/>
          </rPr>
          <t>Dalle du 1er étage</t>
        </r>
      </text>
    </comment>
    <comment ref="V34" authorId="0" shapeId="0" xr:uid="{00000000-0006-0000-0300-00000D000000}">
      <text>
        <r>
          <rPr>
            <b/>
            <sz val="10"/>
            <color indexed="81"/>
            <rFont val="Calibri"/>
            <family val="2"/>
          </rPr>
          <t>Dalle toiture</t>
        </r>
      </text>
    </comment>
    <comment ref="W34" authorId="0" shapeId="0" xr:uid="{00000000-0006-0000-0300-00000E000000}">
      <text>
        <r>
          <rPr>
            <b/>
            <sz val="10"/>
            <color indexed="81"/>
            <rFont val="Calibri"/>
            <family val="2"/>
          </rPr>
          <t>Gros-oeuvre fermé</t>
        </r>
      </text>
    </comment>
    <comment ref="X34" authorId="0" shapeId="0" xr:uid="{00000000-0006-0000-0300-00000F000000}">
      <text>
        <r>
          <rPr>
            <b/>
            <sz val="10"/>
            <color indexed="81"/>
            <rFont val="Calibri"/>
            <family val="2"/>
          </rPr>
          <t>Plafonnages et faux-plafonds</t>
        </r>
      </text>
    </comment>
    <comment ref="Y34" authorId="0" shapeId="0" xr:uid="{00000000-0006-0000-0300-000010000000}">
      <text>
        <r>
          <rPr>
            <b/>
            <sz val="10"/>
            <color indexed="81"/>
            <rFont val="Calibri"/>
            <family val="2"/>
          </rPr>
          <t xml:space="preserve">Carrelages muraux et revêtements de sol
</t>
        </r>
      </text>
    </comment>
    <comment ref="Z34" authorId="0" shapeId="0" xr:uid="{00000000-0006-0000-0300-000011000000}">
      <text>
        <r>
          <rPr>
            <b/>
            <sz val="10"/>
            <color indexed="81"/>
            <rFont val="Calibri"/>
            <family val="2"/>
          </rPr>
          <t xml:space="preserve">Réception Provisoire
</t>
        </r>
      </text>
    </comment>
    <comment ref="S58" authorId="0" shapeId="0" xr:uid="{00000000-0006-0000-0300-000012000000}">
      <text>
        <r>
          <rPr>
            <b/>
            <sz val="10"/>
            <color indexed="81"/>
            <rFont val="Calibri"/>
            <family val="2"/>
          </rPr>
          <t>démolition &amp; terrassements</t>
        </r>
      </text>
    </comment>
    <comment ref="T58" authorId="0" shapeId="0" xr:uid="{00000000-0006-0000-0300-000013000000}">
      <text>
        <r>
          <rPr>
            <b/>
            <sz val="10"/>
            <color indexed="81"/>
            <rFont val="Calibri"/>
            <family val="2"/>
          </rPr>
          <t>Radier &amp; dalle béton parking</t>
        </r>
      </text>
    </comment>
    <comment ref="U58" authorId="0" shapeId="0" xr:uid="{00000000-0006-0000-0300-000014000000}">
      <text>
        <r>
          <rPr>
            <b/>
            <sz val="10"/>
            <color indexed="81"/>
            <rFont val="Calibri"/>
            <family val="2"/>
          </rPr>
          <t>Dalle haut du sous-sol</t>
        </r>
      </text>
    </comment>
    <comment ref="V58" authorId="0" shapeId="0" xr:uid="{00000000-0006-0000-0300-000015000000}">
      <text>
        <r>
          <rPr>
            <b/>
            <sz val="10"/>
            <color indexed="81"/>
            <rFont val="Calibri"/>
            <family val="2"/>
          </rPr>
          <t>Réception Provisoire</t>
        </r>
      </text>
    </comment>
  </commentList>
</comments>
</file>

<file path=xl/sharedStrings.xml><?xml version="1.0" encoding="utf-8"?>
<sst xmlns="http://schemas.openxmlformats.org/spreadsheetml/2006/main" count="342" uniqueCount="150">
  <si>
    <t>AGENT</t>
  </si>
  <si>
    <t>début commercialisation</t>
  </si>
  <si>
    <t>VENDU REEL</t>
  </si>
  <si>
    <t>A VENDRE</t>
  </si>
  <si>
    <t>FACTURES DE VENTE</t>
  </si>
  <si>
    <t>INVENDUS</t>
  </si>
  <si>
    <t>REL</t>
  </si>
  <si>
    <t>APPART</t>
  </si>
  <si>
    <t>PKG</t>
  </si>
  <si>
    <t>CAVE</t>
  </si>
  <si>
    <t>ACQUEREUR</t>
  </si>
  <si>
    <t>ADRESSE</t>
  </si>
  <si>
    <t>ZIP</t>
  </si>
  <si>
    <t>COMMUNE</t>
  </si>
  <si>
    <t>Commentaires</t>
  </si>
  <si>
    <t>%</t>
  </si>
  <si>
    <t>SALE</t>
  </si>
  <si>
    <t>COMPROMIS</t>
  </si>
  <si>
    <t>ACTE</t>
  </si>
  <si>
    <t>PROBA</t>
  </si>
  <si>
    <t>ESTIMATION</t>
  </si>
  <si>
    <t>PRIX OFFICIEL</t>
  </si>
  <si>
    <t>PRIX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</si>
  <si>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</si>
  <si>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</si>
  <si>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</si>
  <si>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</si>
  <si>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</si>
  <si>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</si>
  <si>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</si>
  <si>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</si>
  <si>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</si>
  <si>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</si>
  <si>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</si>
  <si>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OK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</si>
  <si>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</si>
  <si>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</si>
  <si>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</si>
  <si>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</si>
  <si>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</si>
  <si>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</si>
  <si>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</si>
  <si>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</si>
  <si>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</si>
  <si>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</si>
  <si>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</si>
  <si>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</si>
  <si>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</si>
  <si>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</si>
  <si>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</si>
  <si>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</si>
  <si>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</si>
  <si>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</si>
  <si>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</si>
  <si>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</si>
  <si>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</si>
  <si>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</si>
  <si>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</si>
  <si>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</si>
  <si>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</si>
  <si>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</si>
  <si>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</si>
  <si>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</si>
  <si>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</si>
  <si>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</si>
  <si>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</si>
  <si>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</si>
  <si>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</si>
  <si>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</si>
  <si>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</si>
  <si>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</si>
  <si>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</si>
  <si>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</si>
  <si>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</si>
  <si>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</si>
  <si>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</si>
  <si>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</si>
  <si>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</si>
  <si>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</si>
  <si>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</si>
  <si>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</si>
  <si>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</si>
  <si>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</si>
  <si>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</si>
  <si>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</si>
  <si>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</si>
  <si>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</si>
  <si>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</si>
  <si>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</si>
  <si>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</si>
  <si>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</si>
  <si>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</si>
  <si>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</si>
  <si>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</si>
  <si>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</si>
  <si>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</si>
  <si>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</si>
  <si>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Mr Jean Samuraï</t>
  </si>
  <si>
    <t>10, Rue du snack</t>
  </si>
  <si>
    <t>Paris</t>
  </si>
  <si>
    <t>appartement X3 + cave 2</t>
  </si>
  <si>
    <t>Mr Grande Frite</t>
  </si>
  <si>
    <t>Mme Moyenne Frite</t>
  </si>
  <si>
    <t>Mr Petite Frite</t>
  </si>
  <si>
    <t>Usufruit appartement X16 + cave 25</t>
  </si>
  <si>
    <t>Nue-propriétaire appartement X16 + cave 25</t>
  </si>
  <si>
    <t>Auxerre</t>
  </si>
  <si>
    <t>Mr Patrice Baguette</t>
  </si>
  <si>
    <t>Mme Jeanne Galette</t>
  </si>
  <si>
    <t xml:space="preserve">15, Rue des bourguignons </t>
  </si>
  <si>
    <t>appartement X18 + cave 4</t>
  </si>
  <si>
    <t>agent 007</t>
  </si>
  <si>
    <t>agent 008</t>
  </si>
  <si>
    <t>agent 009</t>
  </si>
  <si>
    <t>10, avenue du pastis</t>
  </si>
  <si>
    <t>Marseille</t>
  </si>
  <si>
    <t>Usufruit appartement X20 + cave 6</t>
  </si>
  <si>
    <t>Nue-propriétaire appartement X20 + cave 6</t>
  </si>
  <si>
    <t>Mr Jacques Bordeaux</t>
  </si>
  <si>
    <t>5, Rue du pinard</t>
  </si>
  <si>
    <t>Bordeaux</t>
  </si>
  <si>
    <t>parking 3</t>
  </si>
  <si>
    <t>Usufruit parking 16</t>
  </si>
  <si>
    <t>Nue-propriétaire parking 16</t>
  </si>
  <si>
    <t>Mr Mathieu Denis</t>
  </si>
  <si>
    <t>2, rue du marwal</t>
  </si>
  <si>
    <t>Lille</t>
  </si>
  <si>
    <t>appartement Y3</t>
  </si>
  <si>
    <t>Michael Nedry</t>
  </si>
  <si>
    <t>1, Avenue des bêtises</t>
  </si>
  <si>
    <t>Cambrai</t>
  </si>
  <si>
    <t>Jack Nedry</t>
  </si>
  <si>
    <t>Kevin Nedry</t>
  </si>
  <si>
    <t>Usufruit appartement Y16 + cave 3</t>
  </si>
  <si>
    <t>Nue-propriétaire appartement Y16 + cave 3</t>
  </si>
  <si>
    <t>11, rue des journalistes</t>
  </si>
  <si>
    <t>Toulouse</t>
  </si>
  <si>
    <t>Mr Bernard De Lacampagnardière</t>
  </si>
  <si>
    <t>Appartement Y18</t>
  </si>
  <si>
    <t>agent 010</t>
  </si>
  <si>
    <t>DETAILS</t>
  </si>
  <si>
    <t>HTVA</t>
  </si>
  <si>
    <t>Mr Robert Orined</t>
  </si>
  <si>
    <t>Mme Christine Orined</t>
  </si>
  <si>
    <t>2, rue des mafieux</t>
  </si>
  <si>
    <t>Bastia</t>
  </si>
  <si>
    <t>Usufruit appartement Y20</t>
  </si>
  <si>
    <t>Nue-propriétaire appartement Y20</t>
  </si>
  <si>
    <t>BLOC Y</t>
  </si>
  <si>
    <t>PARKINGS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</si>
</sst>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0%\ &quot;Terrain&quot;"/>
    <numFmt numFmtId="165" formatCode="0%\ &quot;Construction&quot;"/>
    <numFmt numFmtId="166" formatCode="#,##0\ &quot;mois&quot;"/>
    <numFmt numFmtId="167" formatCode="d/mm/yyyy;@"/>
    <numFmt numFmtId="168" formatCode="0.0%"/>
    <numFmt numFmtId="169" formatCode="#,##0\ &quot;€&quot;"/>
    <numFmt numFmtId="170" formatCode="0%\ &quot;Constr&quot;"/>
    <numFmt numFmtId="171" formatCode="&quot;1ère Tranche -&quot;\ 0%"/>
    <numFmt numFmtId="172" formatCode="&quot;2ème tranche -&quot;\ 0%"/>
    <numFmt numFmtId="173" formatCode="&quot;3ème tranche -&quot;\ 0%"/>
    <numFmt numFmtId="174" formatCode="&quot;4ème tranche -&quot;\ 0%"/>
    <numFmt numFmtId="175" formatCode="&quot;5ème tranche -&quot;\ 0%"/>
    <numFmt numFmtId="176" formatCode="&quot;6ème tranche -&quot;\ 0%"/>
    <numFmt numFmtId="177" formatCode="&quot;7ème tranche -&quot;\ 0%"/>
    <numFmt numFmtId="178" formatCode="&quot;8ème tranche -&quot;\ 0%"/>
    <numFmt numFmtId="179" formatCode="&quot;9ème tranche -&quot;\ 0%"/>
    <numFmt numFmtId="180" formatCode="#,##0.00\ &quot;€&quot;"/>
  </numFmts>
  <fonts count="3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3"/>
      <name val="Century Gothic"/>
      <family val="1"/>
    </font>
    <font>
      <u/>
      <sz val="9"/>
      <color theme="0" tint="-0.499984740745262"/>
      <name val="Century Gothic"/>
      <family val="1"/>
    </font>
    <font>
      <sz val="9"/>
      <color theme="0" tint="-0.499984740745262"/>
      <name val="Century Gothic"/>
      <family val="1"/>
    </font>
    <font>
      <sz val="10"/>
      <color theme="0"/>
      <name val="Century Gothic"/>
      <family val="2"/>
    </font>
    <font>
      <b/>
      <sz val="15"/>
      <color theme="5" tint="-0.499984740745262"/>
      <name val="Arial"/>
      <family val="2"/>
    </font>
    <font>
      <b/>
      <sz val="12"/>
      <color theme="5" tint="-0.499984740745262"/>
      <name val="Arial"/>
      <family val="2"/>
    </font>
    <font>
      <b/>
      <sz val="20"/>
      <color rgb="FFC00000"/>
      <name val="Century Gothic"/>
      <family val="1"/>
    </font>
    <font>
      <sz val="10"/>
      <color rgb="FFC00000"/>
      <name val="Century Gothic"/>
      <family val="1"/>
    </font>
    <font>
      <b/>
      <sz val="25"/>
      <color rgb="FFC00000"/>
      <name val="Arial"/>
      <family val="2"/>
    </font>
    <font>
      <b/>
      <sz val="12"/>
      <color rgb="FFC00000"/>
      <name val="Century Gothic"/>
      <family val="1"/>
    </font>
    <font>
      <b/>
      <sz val="12"/>
      <color theme="0"/>
      <name val="Century Gothic"/>
      <family val="2"/>
    </font>
    <font>
      <b/>
      <sz val="12"/>
      <color theme="1" tint="0.34998626667073579"/>
      <name val="Century Gothic"/>
      <family val="1"/>
    </font>
    <font>
      <b/>
      <sz val="12"/>
      <color rgb="FFFFFF00"/>
      <name val="Century Gothic"/>
      <family val="1"/>
    </font>
    <font>
      <b/>
      <sz val="20"/>
      <color theme="0"/>
      <name val="Arial"/>
    </font>
    <font>
      <b/>
      <sz val="20"/>
      <color rgb="FFC00000"/>
      <name val="Arial"/>
      <family val="2"/>
    </font>
    <font>
      <b/>
      <sz val="11"/>
      <color theme="0"/>
      <name val="Century Gothic"/>
      <family val="1"/>
    </font>
    <font>
      <b/>
      <sz val="11"/>
      <color rgb="FFC00000"/>
      <name val="Century Gothic"/>
      <family val="1"/>
    </font>
    <font>
      <sz val="10"/>
      <name val="Century Gothic"/>
      <family val="2"/>
    </font>
    <font>
      <sz val="10"/>
      <color theme="3" tint="-0.499984740745262"/>
      <name val="Century Gothic"/>
      <family val="1"/>
    </font>
    <font>
      <b/>
      <sz val="10"/>
      <color theme="1"/>
      <name val="Century Gothic"/>
      <family val="1"/>
    </font>
    <font>
      <sz val="10"/>
      <color theme="5" tint="-0.499984740745262"/>
      <name val="Century Gothic"/>
      <family val="1"/>
    </font>
    <font>
      <b/>
      <sz val="10"/>
      <color indexed="81"/>
      <name val="Calibri"/>
      <family val="2"/>
    </font>
    <font>
      <b/>
      <sz val="10"/>
      <name val="Century Gothic"/>
    </font>
    <font>
      <b/>
      <sz val="16"/>
      <color theme="1"/>
      <name val="Arial"/>
    </font>
    <font>
      <b/>
      <sz val="10"/>
      <name val="Arial"/>
    </font>
    <font>
      <b/>
      <sz val="14"/>
      <color theme="0"/>
      <name val="Arial"/>
    </font>
    <font>
      <b/>
      <sz val="11"/>
      <color theme="0"/>
      <name val="Arial"/>
    </font>
    <font>
      <sz val="11"/>
      <color theme="0"/>
      <name val="Arial"/>
    </font>
    <font>
      <sz val="12"/>
      <color rgb="FF000000"/>
      <name val="Helvetica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Vertical">
        <bgColor theme="5" tint="0.79998168889431442"/>
      </patternFill>
    </fill>
    <fill>
      <patternFill patternType="solid">
        <fgColor theme="0"/>
        <bgColor indexed="64"/>
      </patternFill>
    </fill>
    <fill>
      <patternFill patternType="lightVertical"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lightTrellis">
        <bgColor theme="7" tint="0.79998168889431442"/>
      </patternFill>
    </fill>
    <fill>
      <patternFill patternType="lightTrellis"/>
    </fill>
    <fill>
      <patternFill patternType="lightTrellis">
        <bgColor theme="0" tint="-0.499984740745262"/>
      </patternFill>
    </fill>
    <fill>
      <patternFill patternType="lightTrellis">
        <bgColor theme="0"/>
      </patternFill>
    </fill>
    <fill>
      <patternFill patternType="lightTrellis">
        <bgColor theme="7" tint="0.79995117038483843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theme="0"/>
      </top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thick">
        <color auto="1"/>
      </top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3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/>
    </xf>
    <xf numFmtId="0" fontId="0" fillId="0" borderId="0" xfId="0" applyFill="1" applyBorder="1"/>
    <xf numFmtId="3" fontId="5" fillId="2" borderId="1" xfId="0" applyNumberFormat="1" applyFont="1" applyFill="1" applyBorder="1" applyAlignment="1" applyProtection="1">
      <alignment horizontal="center" vertical="center"/>
    </xf>
    <xf numFmtId="3" fontId="5" fillId="2" borderId="2" xfId="0" applyNumberFormat="1" applyFont="1" applyFill="1" applyBorder="1" applyAlignment="1" applyProtection="1">
      <alignment horizontal="center" vertical="center"/>
    </xf>
    <xf numFmtId="3" fontId="5" fillId="2" borderId="3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left" vertical="center"/>
    </xf>
    <xf numFmtId="14" fontId="6" fillId="4" borderId="0" xfId="0" applyNumberFormat="1" applyFont="1" applyFill="1" applyBorder="1" applyAlignment="1" applyProtection="1">
      <alignment horizontal="center" vertical="center"/>
    </xf>
    <xf numFmtId="14" fontId="6" fillId="5" borderId="0" xfId="0" applyNumberFormat="1" applyFont="1" applyFill="1" applyBorder="1" applyAlignment="1" applyProtection="1">
      <alignment horizontal="center" vertical="center"/>
    </xf>
    <xf numFmtId="0" fontId="9" fillId="7" borderId="0" xfId="0" applyFont="1" applyFill="1" applyBorder="1" applyAlignment="1" applyProtection="1">
      <alignment horizontal="left" vertical="center"/>
    </xf>
    <xf numFmtId="14" fontId="10" fillId="7" borderId="0" xfId="0" applyNumberFormat="1" applyFont="1" applyFill="1" applyBorder="1" applyAlignment="1" applyProtection="1">
      <alignment horizontal="center" vertical="center"/>
    </xf>
    <xf numFmtId="14" fontId="10" fillId="7" borderId="7" xfId="0" applyNumberFormat="1" applyFont="1" applyFill="1" applyBorder="1" applyAlignment="1" applyProtection="1">
      <alignment horizontal="center" vertical="center"/>
    </xf>
    <xf numFmtId="0" fontId="11" fillId="7" borderId="0" xfId="0" applyFont="1" applyFill="1" applyBorder="1" applyAlignment="1">
      <alignment vertical="center"/>
    </xf>
    <xf numFmtId="14" fontId="10" fillId="7" borderId="8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12" fillId="2" borderId="0" xfId="0" applyFont="1" applyFill="1" applyBorder="1" applyAlignment="1" applyProtection="1">
      <alignment horizontal="right" vertical="center"/>
    </xf>
    <xf numFmtId="0" fontId="3" fillId="2" borderId="9" xfId="0" applyFont="1" applyFill="1" applyBorder="1" applyAlignment="1" applyProtection="1">
      <alignment horizontal="left" vertical="center"/>
    </xf>
    <xf numFmtId="0" fontId="3" fillId="2" borderId="10" xfId="0" applyFont="1" applyFill="1" applyBorder="1" applyAlignment="1" applyProtection="1">
      <alignment horizontal="left" vertical="center"/>
    </xf>
    <xf numFmtId="3" fontId="13" fillId="8" borderId="6" xfId="0" applyNumberFormat="1" applyFont="1" applyFill="1" applyBorder="1" applyAlignment="1" applyProtection="1">
      <alignment horizontal="center" vertical="center"/>
    </xf>
    <xf numFmtId="9" fontId="15" fillId="3" borderId="11" xfId="0" applyNumberFormat="1" applyFont="1" applyFill="1" applyBorder="1" applyAlignment="1" applyProtection="1">
      <alignment horizontal="center" vertical="center"/>
    </xf>
    <xf numFmtId="9" fontId="13" fillId="4" borderId="12" xfId="0" applyNumberFormat="1" applyFont="1" applyFill="1" applyBorder="1" applyAlignment="1" applyProtection="1">
      <alignment horizontal="center" vertical="center"/>
    </xf>
    <xf numFmtId="9" fontId="12" fillId="7" borderId="12" xfId="0" applyNumberFormat="1" applyFont="1" applyFill="1" applyBorder="1" applyAlignment="1" applyProtection="1">
      <alignment horizontal="center" vertical="center"/>
    </xf>
    <xf numFmtId="9" fontId="12" fillId="7" borderId="14" xfId="0" applyNumberFormat="1" applyFont="1" applyFill="1" applyBorder="1" applyAlignment="1" applyProtection="1">
      <alignment horizontal="center" vertical="center"/>
    </xf>
    <xf numFmtId="3" fontId="18" fillId="4" borderId="0" xfId="0" applyNumberFormat="1" applyFont="1" applyFill="1" applyBorder="1" applyAlignment="1" applyProtection="1">
      <alignment horizontal="center" vertical="center"/>
    </xf>
    <xf numFmtId="3" fontId="18" fillId="4" borderId="4" xfId="0" applyNumberFormat="1" applyFont="1" applyFill="1" applyBorder="1" applyAlignment="1" applyProtection="1">
      <alignment horizontal="center" vertical="center"/>
    </xf>
    <xf numFmtId="3" fontId="18" fillId="4" borderId="5" xfId="0" applyNumberFormat="1" applyFont="1" applyFill="1" applyBorder="1" applyAlignment="1" applyProtection="1">
      <alignment horizontal="center" vertical="center"/>
    </xf>
    <xf numFmtId="3" fontId="18" fillId="4" borderId="6" xfId="0" applyNumberFormat="1" applyFont="1" applyFill="1" applyBorder="1" applyAlignment="1" applyProtection="1">
      <alignment horizontal="center" vertical="center"/>
    </xf>
    <xf numFmtId="3" fontId="18" fillId="4" borderId="13" xfId="0" applyNumberFormat="1" applyFont="1" applyFill="1" applyBorder="1" applyAlignment="1" applyProtection="1">
      <alignment horizontal="center" vertical="center" wrapText="1"/>
    </xf>
    <xf numFmtId="164" fontId="18" fillId="4" borderId="0" xfId="1" applyNumberFormat="1" applyFont="1" applyFill="1" applyBorder="1" applyAlignment="1" applyProtection="1">
      <alignment horizontal="center" vertical="center" wrapText="1"/>
    </xf>
    <xf numFmtId="165" fontId="18" fillId="4" borderId="0" xfId="1" applyNumberFormat="1" applyFont="1" applyFill="1" applyBorder="1" applyAlignment="1" applyProtection="1">
      <alignment horizontal="center" vertical="center" wrapText="1"/>
    </xf>
    <xf numFmtId="3" fontId="18" fillId="4" borderId="13" xfId="0" applyNumberFormat="1" applyFont="1" applyFill="1" applyBorder="1" applyAlignment="1" applyProtection="1">
      <alignment horizontal="center" vertical="center"/>
    </xf>
    <xf numFmtId="3" fontId="18" fillId="4" borderId="7" xfId="0" applyNumberFormat="1" applyFont="1" applyFill="1" applyBorder="1" applyAlignment="1" applyProtection="1">
      <alignment horizontal="center" vertical="center"/>
    </xf>
    <xf numFmtId="3" fontId="18" fillId="5" borderId="0" xfId="0" applyNumberFormat="1" applyFont="1" applyFill="1" applyBorder="1" applyAlignment="1" applyProtection="1">
      <alignment horizontal="center" vertical="center"/>
    </xf>
    <xf numFmtId="3" fontId="19" fillId="7" borderId="0" xfId="0" applyNumberFormat="1" applyFont="1" applyFill="1" applyBorder="1" applyAlignment="1" applyProtection="1">
      <alignment horizontal="center" vertical="center"/>
    </xf>
    <xf numFmtId="3" fontId="19" fillId="7" borderId="7" xfId="0" applyNumberFormat="1" applyFont="1" applyFill="1" applyBorder="1" applyAlignment="1" applyProtection="1">
      <alignment horizontal="center" vertical="center"/>
    </xf>
    <xf numFmtId="3" fontId="19" fillId="7" borderId="8" xfId="0" applyNumberFormat="1" applyFont="1" applyFill="1" applyBorder="1" applyAlignment="1" applyProtection="1">
      <alignment horizontal="center" vertical="center"/>
    </xf>
    <xf numFmtId="0" fontId="20" fillId="6" borderId="17" xfId="0" applyFont="1" applyFill="1" applyBorder="1" applyAlignment="1">
      <alignment horizontal="center" vertical="center"/>
    </xf>
    <xf numFmtId="0" fontId="20" fillId="6" borderId="18" xfId="0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3" fontId="21" fillId="6" borderId="17" xfId="0" applyNumberFormat="1" applyFont="1" applyFill="1" applyBorder="1" applyAlignment="1" applyProtection="1">
      <alignment vertical="center"/>
    </xf>
    <xf numFmtId="3" fontId="21" fillId="6" borderId="20" xfId="0" applyNumberFormat="1" applyFont="1" applyFill="1" applyBorder="1" applyAlignment="1" applyProtection="1">
      <alignment vertical="center"/>
    </xf>
    <xf numFmtId="3" fontId="21" fillId="6" borderId="18" xfId="0" applyNumberFormat="1" applyFont="1" applyFill="1" applyBorder="1" applyAlignment="1" applyProtection="1">
      <alignment vertical="center"/>
    </xf>
    <xf numFmtId="3" fontId="21" fillId="6" borderId="19" xfId="0" applyNumberFormat="1" applyFont="1" applyFill="1" applyBorder="1" applyAlignment="1" applyProtection="1">
      <alignment vertical="center"/>
    </xf>
    <xf numFmtId="10" fontId="21" fillId="6" borderId="21" xfId="0" applyNumberFormat="1" applyFont="1" applyFill="1" applyBorder="1" applyAlignment="1" applyProtection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14" fontId="21" fillId="6" borderId="18" xfId="0" applyNumberFormat="1" applyFont="1" applyFill="1" applyBorder="1" applyAlignment="1" applyProtection="1">
      <alignment vertical="center"/>
    </xf>
    <xf numFmtId="166" fontId="20" fillId="6" borderId="18" xfId="0" applyNumberFormat="1" applyFont="1" applyFill="1" applyBorder="1" applyAlignment="1" applyProtection="1">
      <alignment horizontal="center" vertical="center"/>
    </xf>
    <xf numFmtId="167" fontId="10" fillId="6" borderId="22" xfId="0" applyNumberFormat="1" applyFont="1" applyFill="1" applyBorder="1" applyAlignment="1" applyProtection="1">
      <alignment vertical="center"/>
    </xf>
    <xf numFmtId="3" fontId="22" fillId="6" borderId="23" xfId="0" applyNumberFormat="1" applyFont="1" applyFill="1" applyBorder="1" applyAlignment="1" applyProtection="1">
      <alignment horizontal="center" vertical="center"/>
    </xf>
    <xf numFmtId="3" fontId="22" fillId="10" borderId="23" xfId="0" applyNumberFormat="1" applyFont="1" applyFill="1" applyBorder="1" applyAlignment="1" applyProtection="1">
      <alignment horizontal="center" vertical="center"/>
    </xf>
    <xf numFmtId="3" fontId="20" fillId="6" borderId="24" xfId="0" applyNumberFormat="1" applyFont="1" applyFill="1" applyBorder="1" applyAlignment="1" applyProtection="1">
      <alignment horizontal="center" vertical="center"/>
    </xf>
    <xf numFmtId="3" fontId="20" fillId="6" borderId="22" xfId="0" applyNumberFormat="1" applyFont="1" applyFill="1" applyBorder="1" applyAlignment="1" applyProtection="1">
      <alignment horizontal="center" vertical="center"/>
    </xf>
    <xf numFmtId="3" fontId="20" fillId="6" borderId="25" xfId="0" applyNumberFormat="1" applyFont="1" applyFill="1" applyBorder="1" applyAlignment="1" applyProtection="1">
      <alignment horizontal="center" vertical="center"/>
    </xf>
    <xf numFmtId="9" fontId="21" fillId="6" borderId="26" xfId="1" applyFont="1" applyFill="1" applyBorder="1" applyAlignment="1" applyProtection="1">
      <alignment horizontal="center" vertical="center"/>
    </xf>
    <xf numFmtId="168" fontId="21" fillId="6" borderId="22" xfId="1" applyNumberFormat="1" applyFont="1" applyFill="1" applyBorder="1" applyAlignment="1" applyProtection="1">
      <alignment horizontal="center" vertical="center"/>
    </xf>
    <xf numFmtId="168" fontId="21" fillId="6" borderId="25" xfId="1" applyNumberFormat="1" applyFont="1" applyFill="1" applyBorder="1" applyAlignment="1" applyProtection="1">
      <alignment horizontal="center" vertical="center"/>
    </xf>
    <xf numFmtId="3" fontId="20" fillId="6" borderId="27" xfId="0" applyNumberFormat="1" applyFont="1" applyFill="1" applyBorder="1" applyAlignment="1" applyProtection="1">
      <alignment horizontal="center" vertical="center"/>
    </xf>
    <xf numFmtId="3" fontId="23" fillId="6" borderId="22" xfId="0" applyNumberFormat="1" applyFont="1" applyFill="1" applyBorder="1" applyAlignment="1" applyProtection="1">
      <alignment horizontal="center" vertical="center"/>
    </xf>
    <xf numFmtId="3" fontId="23" fillId="6" borderId="25" xfId="0" applyNumberFormat="1" applyFont="1" applyFill="1" applyBorder="1" applyAlignment="1" applyProtection="1">
      <alignment horizontal="center" vertical="center"/>
    </xf>
    <xf numFmtId="9" fontId="21" fillId="6" borderId="27" xfId="1" applyFont="1" applyFill="1" applyBorder="1" applyAlignment="1" applyProtection="1">
      <alignment horizontal="center" vertical="center"/>
    </xf>
    <xf numFmtId="3" fontId="23" fillId="6" borderId="28" xfId="0" applyNumberFormat="1" applyFont="1" applyFill="1" applyBorder="1" applyAlignment="1" applyProtection="1">
      <alignment horizontal="center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0" fontId="20" fillId="11" borderId="31" xfId="0" applyFont="1" applyFill="1" applyBorder="1" applyAlignment="1">
      <alignment horizontal="center" vertical="center"/>
    </xf>
    <xf numFmtId="0" fontId="21" fillId="11" borderId="29" xfId="0" applyFont="1" applyFill="1" applyBorder="1" applyAlignment="1" applyProtection="1">
      <alignment vertical="center"/>
    </xf>
    <xf numFmtId="0" fontId="21" fillId="11" borderId="20" xfId="0" applyFont="1" applyFill="1" applyBorder="1" applyAlignment="1" applyProtection="1">
      <alignment vertical="center"/>
    </xf>
    <xf numFmtId="0" fontId="21" fillId="11" borderId="18" xfId="0" applyFont="1" applyFill="1" applyBorder="1" applyAlignment="1" applyProtection="1">
      <alignment vertical="center"/>
    </xf>
    <xf numFmtId="0" fontId="21" fillId="11" borderId="19" xfId="0" applyFont="1" applyFill="1" applyBorder="1" applyAlignment="1" applyProtection="1">
      <alignment vertical="center"/>
    </xf>
    <xf numFmtId="10" fontId="21" fillId="11" borderId="21" xfId="0" applyNumberFormat="1" applyFont="1" applyFill="1" applyBorder="1" applyAlignment="1" applyProtection="1">
      <alignment horizontal="center" vertical="center"/>
    </xf>
    <xf numFmtId="14" fontId="21" fillId="11" borderId="30" xfId="0" applyNumberFormat="1" applyFont="1" applyFill="1" applyBorder="1" applyAlignment="1" applyProtection="1">
      <alignment vertical="center"/>
    </xf>
    <xf numFmtId="166" fontId="20" fillId="11" borderId="30" xfId="0" applyNumberFormat="1" applyFont="1" applyFill="1" applyBorder="1" applyAlignment="1" applyProtection="1">
      <alignment horizontal="center" vertical="center"/>
    </xf>
    <xf numFmtId="167" fontId="10" fillId="11" borderId="22" xfId="0" applyNumberFormat="1" applyFont="1" applyFill="1" applyBorder="1" applyAlignment="1" applyProtection="1">
      <alignment vertical="center"/>
    </xf>
    <xf numFmtId="3" fontId="22" fillId="11" borderId="23" xfId="0" applyNumberFormat="1" applyFont="1" applyFill="1" applyBorder="1" applyAlignment="1" applyProtection="1">
      <alignment horizontal="center" vertical="center"/>
    </xf>
    <xf numFmtId="3" fontId="22" fillId="12" borderId="23" xfId="0" applyNumberFormat="1" applyFont="1" applyFill="1" applyBorder="1" applyAlignment="1" applyProtection="1">
      <alignment horizontal="center" vertical="center"/>
    </xf>
    <xf numFmtId="3" fontId="20" fillId="11" borderId="24" xfId="0" applyNumberFormat="1" applyFont="1" applyFill="1" applyBorder="1" applyAlignment="1" applyProtection="1">
      <alignment horizontal="center" vertical="center"/>
    </xf>
    <xf numFmtId="3" fontId="20" fillId="11" borderId="22" xfId="0" applyNumberFormat="1" applyFont="1" applyFill="1" applyBorder="1" applyAlignment="1" applyProtection="1">
      <alignment horizontal="center" vertical="center"/>
    </xf>
    <xf numFmtId="3" fontId="20" fillId="11" borderId="25" xfId="0" applyNumberFormat="1" applyFont="1" applyFill="1" applyBorder="1" applyAlignment="1" applyProtection="1">
      <alignment horizontal="center" vertical="center"/>
    </xf>
    <xf numFmtId="9" fontId="21" fillId="11" borderId="26" xfId="1" applyFont="1" applyFill="1" applyBorder="1" applyAlignment="1" applyProtection="1">
      <alignment horizontal="center" vertical="center"/>
    </xf>
    <xf numFmtId="168" fontId="21" fillId="11" borderId="22" xfId="1" applyNumberFormat="1" applyFont="1" applyFill="1" applyBorder="1" applyAlignment="1" applyProtection="1">
      <alignment horizontal="center" vertical="center"/>
    </xf>
    <xf numFmtId="168" fontId="21" fillId="11" borderId="25" xfId="1" applyNumberFormat="1" applyFont="1" applyFill="1" applyBorder="1" applyAlignment="1" applyProtection="1">
      <alignment horizontal="center" vertical="center"/>
    </xf>
    <xf numFmtId="3" fontId="20" fillId="11" borderId="27" xfId="0" applyNumberFormat="1" applyFont="1" applyFill="1" applyBorder="1" applyAlignment="1" applyProtection="1">
      <alignment horizontal="center" vertical="center"/>
    </xf>
    <xf numFmtId="3" fontId="23" fillId="11" borderId="22" xfId="0" applyNumberFormat="1" applyFont="1" applyFill="1" applyBorder="1" applyAlignment="1" applyProtection="1">
      <alignment horizontal="center" vertical="center"/>
    </xf>
    <xf numFmtId="3" fontId="23" fillId="11" borderId="25" xfId="0" applyNumberFormat="1" applyFont="1" applyFill="1" applyBorder="1" applyAlignment="1" applyProtection="1">
      <alignment horizontal="center" vertical="center"/>
    </xf>
    <xf numFmtId="9" fontId="21" fillId="11" borderId="27" xfId="1" applyFont="1" applyFill="1" applyBorder="1" applyAlignment="1" applyProtection="1">
      <alignment horizontal="center" vertical="center"/>
    </xf>
    <xf numFmtId="3" fontId="23" fillId="11" borderId="28" xfId="0" applyNumberFormat="1" applyFont="1" applyFill="1" applyBorder="1" applyAlignment="1" applyProtection="1">
      <alignment horizontal="center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1" fillId="6" borderId="29" xfId="0" applyFont="1" applyFill="1" applyBorder="1" applyAlignment="1" applyProtection="1">
      <alignment vertical="center"/>
    </xf>
    <xf numFmtId="0" fontId="21" fillId="6" borderId="20" xfId="0" applyFont="1" applyFill="1" applyBorder="1" applyAlignment="1" applyProtection="1">
      <alignment vertical="center"/>
    </xf>
    <xf numFmtId="0" fontId="21" fillId="6" borderId="18" xfId="0" applyFont="1" applyFill="1" applyBorder="1" applyAlignment="1" applyProtection="1">
      <alignment vertical="center"/>
    </xf>
    <xf numFmtId="0" fontId="21" fillId="6" borderId="19" xfId="0" applyFont="1" applyFill="1" applyBorder="1" applyAlignment="1" applyProtection="1">
      <alignment vertical="center"/>
    </xf>
    <xf numFmtId="14" fontId="21" fillId="6" borderId="30" xfId="0" applyNumberFormat="1" applyFont="1" applyFill="1" applyBorder="1" applyAlignment="1" applyProtection="1">
      <alignment vertical="center"/>
    </xf>
    <xf numFmtId="166" fontId="20" fillId="6" borderId="30" xfId="0" applyNumberFormat="1" applyFont="1" applyFill="1" applyBorder="1" applyAlignment="1" applyProtection="1">
      <alignment horizontal="center" vertical="center"/>
    </xf>
    <xf numFmtId="9" fontId="21" fillId="11" borderId="23" xfId="1" applyFont="1" applyFill="1" applyBorder="1" applyAlignment="1" applyProtection="1">
      <alignment horizontal="center" vertical="center"/>
    </xf>
    <xf numFmtId="9" fontId="21" fillId="11" borderId="25" xfId="1" applyFont="1" applyFill="1" applyBorder="1" applyAlignment="1" applyProtection="1">
      <alignment horizontal="center" vertical="center"/>
    </xf>
    <xf numFmtId="9" fontId="21" fillId="6" borderId="23" xfId="1" applyFont="1" applyFill="1" applyBorder="1" applyAlignment="1" applyProtection="1">
      <alignment horizontal="center" vertical="center"/>
    </xf>
    <xf numFmtId="9" fontId="21" fillId="6" borderId="25" xfId="1" applyFont="1" applyFill="1" applyBorder="1" applyAlignment="1" applyProtection="1">
      <alignment horizontal="center" vertical="center"/>
    </xf>
    <xf numFmtId="0" fontId="20" fillId="11" borderId="32" xfId="0" applyFont="1" applyFill="1" applyBorder="1" applyAlignment="1">
      <alignment horizontal="center" vertical="center"/>
    </xf>
    <xf numFmtId="0" fontId="20" fillId="11" borderId="33" xfId="0" applyFont="1" applyFill="1" applyBorder="1" applyAlignment="1">
      <alignment horizontal="center" vertical="center"/>
    </xf>
    <xf numFmtId="0" fontId="20" fillId="11" borderId="34" xfId="0" applyFont="1" applyFill="1" applyBorder="1" applyAlignment="1">
      <alignment horizontal="center" vertical="center"/>
    </xf>
    <xf numFmtId="0" fontId="21" fillId="11" borderId="32" xfId="0" applyFont="1" applyFill="1" applyBorder="1" applyAlignment="1" applyProtection="1">
      <alignment vertical="center"/>
    </xf>
    <xf numFmtId="0" fontId="21" fillId="11" borderId="35" xfId="0" applyFont="1" applyFill="1" applyBorder="1" applyAlignment="1" applyProtection="1">
      <alignment vertical="center"/>
    </xf>
    <xf numFmtId="0" fontId="21" fillId="11" borderId="36" xfId="0" applyFont="1" applyFill="1" applyBorder="1" applyAlignment="1" applyProtection="1">
      <alignment vertical="center"/>
    </xf>
    <xf numFmtId="0" fontId="21" fillId="11" borderId="34" xfId="0" applyFont="1" applyFill="1" applyBorder="1" applyAlignment="1" applyProtection="1">
      <alignment vertical="center"/>
    </xf>
    <xf numFmtId="10" fontId="21" fillId="11" borderId="37" xfId="0" applyNumberFormat="1" applyFont="1" applyFill="1" applyBorder="1" applyAlignment="1" applyProtection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14" fontId="21" fillId="11" borderId="33" xfId="0" applyNumberFormat="1" applyFont="1" applyFill="1" applyBorder="1" applyAlignment="1" applyProtection="1">
      <alignment vertical="center"/>
    </xf>
    <xf numFmtId="166" fontId="20" fillId="11" borderId="33" xfId="0" applyNumberFormat="1" applyFont="1" applyFill="1" applyBorder="1" applyAlignment="1" applyProtection="1">
      <alignment horizontal="center" vertical="center"/>
    </xf>
    <xf numFmtId="167" fontId="10" fillId="11" borderId="9" xfId="0" applyNumberFormat="1" applyFont="1" applyFill="1" applyBorder="1" applyAlignment="1" applyProtection="1">
      <alignment vertical="center"/>
    </xf>
    <xf numFmtId="3" fontId="22" fillId="11" borderId="38" xfId="0" applyNumberFormat="1" applyFont="1" applyFill="1" applyBorder="1" applyAlignment="1" applyProtection="1">
      <alignment horizontal="center" vertical="center"/>
    </xf>
    <xf numFmtId="3" fontId="22" fillId="12" borderId="38" xfId="0" applyNumberFormat="1" applyFont="1" applyFill="1" applyBorder="1" applyAlignment="1" applyProtection="1">
      <alignment horizontal="center" vertical="center"/>
    </xf>
    <xf numFmtId="3" fontId="20" fillId="11" borderId="16" xfId="0" applyNumberFormat="1" applyFont="1" applyFill="1" applyBorder="1" applyAlignment="1" applyProtection="1">
      <alignment horizontal="center" vertical="center"/>
    </xf>
    <xf numFmtId="3" fontId="20" fillId="11" borderId="9" xfId="0" applyNumberFormat="1" applyFont="1" applyFill="1" applyBorder="1" applyAlignment="1" applyProtection="1">
      <alignment horizontal="center" vertical="center"/>
    </xf>
    <xf numFmtId="3" fontId="20" fillId="11" borderId="10" xfId="0" applyNumberFormat="1" applyFont="1" applyFill="1" applyBorder="1" applyAlignment="1" applyProtection="1">
      <alignment horizontal="center" vertical="center"/>
    </xf>
    <xf numFmtId="9" fontId="21" fillId="11" borderId="39" xfId="1" applyFont="1" applyFill="1" applyBorder="1" applyAlignment="1" applyProtection="1">
      <alignment horizontal="center" vertical="center"/>
    </xf>
    <xf numFmtId="168" fontId="21" fillId="11" borderId="9" xfId="1" applyNumberFormat="1" applyFont="1" applyFill="1" applyBorder="1" applyAlignment="1" applyProtection="1">
      <alignment horizontal="center" vertical="center"/>
    </xf>
    <xf numFmtId="168" fontId="21" fillId="11" borderId="10" xfId="1" applyNumberFormat="1" applyFont="1" applyFill="1" applyBorder="1" applyAlignment="1" applyProtection="1">
      <alignment horizontal="center" vertical="center"/>
    </xf>
    <xf numFmtId="3" fontId="20" fillId="11" borderId="40" xfId="0" applyNumberFormat="1" applyFont="1" applyFill="1" applyBorder="1" applyAlignment="1" applyProtection="1">
      <alignment horizontal="center" vertical="center"/>
    </xf>
    <xf numFmtId="3" fontId="23" fillId="11" borderId="9" xfId="0" applyNumberFormat="1" applyFont="1" applyFill="1" applyBorder="1" applyAlignment="1" applyProtection="1">
      <alignment horizontal="center" vertical="center"/>
    </xf>
    <xf numFmtId="3" fontId="23" fillId="11" borderId="10" xfId="0" applyNumberFormat="1" applyFont="1" applyFill="1" applyBorder="1" applyAlignment="1" applyProtection="1">
      <alignment horizontal="center" vertical="center"/>
    </xf>
    <xf numFmtId="9" fontId="21" fillId="11" borderId="40" xfId="1" applyFont="1" applyFill="1" applyBorder="1" applyAlignment="1" applyProtection="1">
      <alignment horizontal="center" vertical="center"/>
    </xf>
    <xf numFmtId="3" fontId="23" fillId="11" borderId="41" xfId="0" applyNumberFormat="1" applyFont="1" applyFill="1" applyBorder="1" applyAlignment="1" applyProtection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0" xfId="0" applyNumberFormat="1"/>
    <xf numFmtId="3" fontId="2" fillId="0" borderId="16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21" fillId="11" borderId="42" xfId="0" applyFont="1" applyFill="1" applyBorder="1" applyAlignment="1" applyProtection="1">
      <alignment vertical="center"/>
    </xf>
    <xf numFmtId="0" fontId="6" fillId="5" borderId="9" xfId="0" applyFont="1" applyFill="1" applyBorder="1" applyAlignment="1">
      <alignment horizontal="center" vertical="center"/>
    </xf>
    <xf numFmtId="3" fontId="25" fillId="9" borderId="0" xfId="0" applyNumberFormat="1" applyFont="1" applyFill="1" applyBorder="1" applyAlignment="1">
      <alignment horizontal="center" vertical="center"/>
    </xf>
    <xf numFmtId="0" fontId="25" fillId="9" borderId="0" xfId="0" applyFont="1" applyFill="1" applyBorder="1" applyAlignment="1">
      <alignment horizontal="center" vertical="center"/>
    </xf>
    <xf numFmtId="0" fontId="25" fillId="9" borderId="43" xfId="0" applyFont="1" applyFill="1" applyBorder="1" applyAlignment="1">
      <alignment horizontal="center" vertical="center"/>
    </xf>
    <xf numFmtId="0" fontId="25" fillId="9" borderId="9" xfId="0" applyFont="1" applyFill="1" applyBorder="1" applyAlignment="1">
      <alignment horizontal="center" vertical="center"/>
    </xf>
    <xf numFmtId="0" fontId="0" fillId="13" borderId="0" xfId="0" applyFill="1"/>
    <xf numFmtId="0" fontId="0" fillId="13" borderId="0" xfId="0" applyFill="1" applyBorder="1"/>
    <xf numFmtId="0" fontId="0" fillId="14" borderId="44" xfId="0" applyFill="1" applyBorder="1"/>
    <xf numFmtId="0" fontId="0" fillId="15" borderId="0" xfId="0" applyFill="1"/>
    <xf numFmtId="3" fontId="5" fillId="14" borderId="44" xfId="0" applyNumberFormat="1" applyFont="1" applyFill="1" applyBorder="1" applyAlignment="1" applyProtection="1">
      <alignment horizontal="center" vertical="center"/>
    </xf>
    <xf numFmtId="14" fontId="6" fillId="5" borderId="7" xfId="0" applyNumberFormat="1" applyFont="1" applyFill="1" applyBorder="1" applyAlignment="1" applyProtection="1">
      <alignment horizontal="center" vertical="center"/>
    </xf>
    <xf numFmtId="169" fontId="13" fillId="8" borderId="6" xfId="0" applyNumberFormat="1" applyFont="1" applyFill="1" applyBorder="1" applyAlignment="1" applyProtection="1">
      <alignment horizontal="center" vertical="center"/>
    </xf>
    <xf numFmtId="0" fontId="14" fillId="14" borderId="44" xfId="0" applyFont="1" applyFill="1" applyBorder="1" applyAlignment="1" applyProtection="1">
      <alignment horizontal="center" vertical="center"/>
    </xf>
    <xf numFmtId="3" fontId="18" fillId="4" borderId="1" xfId="0" applyNumberFormat="1" applyFont="1" applyFill="1" applyBorder="1" applyAlignment="1" applyProtection="1">
      <alignment horizontal="center" vertical="center"/>
    </xf>
    <xf numFmtId="3" fontId="18" fillId="4" borderId="2" xfId="0" applyNumberFormat="1" applyFont="1" applyFill="1" applyBorder="1" applyAlignment="1" applyProtection="1">
      <alignment horizontal="center" vertical="center"/>
    </xf>
    <xf numFmtId="3" fontId="18" fillId="4" borderId="3" xfId="0" applyNumberFormat="1" applyFont="1" applyFill="1" applyBorder="1" applyAlignment="1" applyProtection="1">
      <alignment horizontal="center" vertical="center"/>
    </xf>
    <xf numFmtId="3" fontId="18" fillId="4" borderId="16" xfId="0" applyNumberFormat="1" applyFont="1" applyFill="1" applyBorder="1" applyAlignment="1" applyProtection="1">
      <alignment horizontal="center" vertical="center" wrapText="1"/>
    </xf>
    <xf numFmtId="164" fontId="18" fillId="4" borderId="9" xfId="1" applyNumberFormat="1" applyFont="1" applyFill="1" applyBorder="1" applyAlignment="1" applyProtection="1">
      <alignment horizontal="center" vertical="center" wrapText="1"/>
    </xf>
    <xf numFmtId="165" fontId="18" fillId="4" borderId="9" xfId="1" applyNumberFormat="1" applyFont="1" applyFill="1" applyBorder="1" applyAlignment="1" applyProtection="1">
      <alignment horizontal="center" vertical="center" wrapText="1"/>
    </xf>
    <xf numFmtId="170" fontId="18" fillId="14" borderId="38" xfId="1" applyNumberFormat="1" applyFont="1" applyFill="1" applyBorder="1" applyAlignment="1" applyProtection="1">
      <alignment horizontal="center" vertical="center" wrapText="1"/>
    </xf>
    <xf numFmtId="171" fontId="18" fillId="5" borderId="9" xfId="1" applyNumberFormat="1" applyFont="1" applyFill="1" applyBorder="1" applyAlignment="1" applyProtection="1">
      <alignment horizontal="center" vertical="center"/>
    </xf>
    <xf numFmtId="172" fontId="18" fillId="5" borderId="9" xfId="1" applyNumberFormat="1" applyFont="1" applyFill="1" applyBorder="1" applyAlignment="1" applyProtection="1">
      <alignment horizontal="center" vertical="center"/>
    </xf>
    <xf numFmtId="173" fontId="18" fillId="5" borderId="9" xfId="1" applyNumberFormat="1" applyFont="1" applyFill="1" applyBorder="1" applyAlignment="1" applyProtection="1">
      <alignment horizontal="center" vertical="center"/>
    </xf>
    <xf numFmtId="174" fontId="18" fillId="5" borderId="9" xfId="1" applyNumberFormat="1" applyFont="1" applyFill="1" applyBorder="1" applyAlignment="1" applyProtection="1">
      <alignment horizontal="center" vertical="center"/>
    </xf>
    <xf numFmtId="175" fontId="18" fillId="5" borderId="9" xfId="1" applyNumberFormat="1" applyFont="1" applyFill="1" applyBorder="1" applyAlignment="1" applyProtection="1">
      <alignment horizontal="center" vertical="center"/>
    </xf>
    <xf numFmtId="176" fontId="18" fillId="5" borderId="9" xfId="1" applyNumberFormat="1" applyFont="1" applyFill="1" applyBorder="1" applyAlignment="1" applyProtection="1">
      <alignment horizontal="center" vertical="center"/>
    </xf>
    <xf numFmtId="177" fontId="18" fillId="5" borderId="9" xfId="1" applyNumberFormat="1" applyFont="1" applyFill="1" applyBorder="1" applyAlignment="1" applyProtection="1">
      <alignment horizontal="center" vertical="center"/>
    </xf>
    <xf numFmtId="178" fontId="18" fillId="5" borderId="9" xfId="1" applyNumberFormat="1" applyFont="1" applyFill="1" applyBorder="1" applyAlignment="1" applyProtection="1">
      <alignment horizontal="center" vertical="center"/>
    </xf>
    <xf numFmtId="179" fontId="18" fillId="5" borderId="9" xfId="1" applyNumberFormat="1" applyFont="1" applyFill="1" applyBorder="1" applyAlignment="1" applyProtection="1">
      <alignment horizontal="center" vertical="center"/>
    </xf>
    <xf numFmtId="3" fontId="18" fillId="5" borderId="10" xfId="0" applyNumberFormat="1" applyFont="1" applyFill="1" applyBorder="1" applyAlignment="1" applyProtection="1">
      <alignment horizontal="center" vertical="center"/>
    </xf>
    <xf numFmtId="0" fontId="0" fillId="17" borderId="0" xfId="0" applyFill="1"/>
    <xf numFmtId="0" fontId="27" fillId="17" borderId="0" xfId="0" applyFont="1" applyFill="1" applyAlignment="1">
      <alignment horizontal="center"/>
    </xf>
    <xf numFmtId="3" fontId="0" fillId="17" borderId="0" xfId="0" applyNumberFormat="1" applyFill="1" applyAlignment="1">
      <alignment horizontal="center"/>
    </xf>
    <xf numFmtId="9" fontId="0" fillId="17" borderId="0" xfId="1" applyFont="1" applyFill="1" applyAlignment="1">
      <alignment horizontal="center"/>
    </xf>
    <xf numFmtId="169" fontId="27" fillId="17" borderId="13" xfId="0" applyNumberFormat="1" applyFont="1" applyFill="1" applyBorder="1" applyAlignment="1">
      <alignment horizontal="center"/>
    </xf>
    <xf numFmtId="169" fontId="27" fillId="17" borderId="0" xfId="0" applyNumberFormat="1" applyFont="1" applyFill="1" applyBorder="1"/>
    <xf numFmtId="0" fontId="0" fillId="18" borderId="7" xfId="0" applyFill="1" applyBorder="1"/>
    <xf numFmtId="169" fontId="27" fillId="17" borderId="0" xfId="0" applyNumberFormat="1" applyFont="1" applyFill="1" applyAlignment="1">
      <alignment horizontal="center"/>
    </xf>
    <xf numFmtId="169" fontId="0" fillId="17" borderId="13" xfId="0" applyNumberFormat="1" applyFill="1" applyBorder="1" applyAlignment="1">
      <alignment horizontal="center" vertical="center"/>
    </xf>
    <xf numFmtId="169" fontId="0" fillId="17" borderId="0" xfId="0" applyNumberFormat="1" applyFill="1" applyAlignment="1">
      <alignment horizontal="center" vertical="center"/>
    </xf>
    <xf numFmtId="169" fontId="0" fillId="17" borderId="0" xfId="0" applyNumberFormat="1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9" fontId="27" fillId="0" borderId="13" xfId="0" applyNumberFormat="1" applyFont="1" applyBorder="1" applyAlignment="1">
      <alignment horizontal="center"/>
    </xf>
    <xf numFmtId="169" fontId="27" fillId="0" borderId="0" xfId="0" applyNumberFormat="1" applyFont="1" applyBorder="1"/>
    <xf numFmtId="0" fontId="0" fillId="19" borderId="7" xfId="0" applyFill="1" applyBorder="1"/>
    <xf numFmtId="169" fontId="27" fillId="0" borderId="0" xfId="0" applyNumberFormat="1" applyFont="1" applyAlignment="1">
      <alignment horizontal="center"/>
    </xf>
    <xf numFmtId="169" fontId="0" fillId="0" borderId="13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0" fontId="0" fillId="19" borderId="7" xfId="0" applyFill="1" applyBorder="1" applyAlignment="1">
      <alignment horizontal="center" vertical="center"/>
    </xf>
    <xf numFmtId="0" fontId="0" fillId="17" borderId="0" xfId="0" applyFill="1" applyAlignment="1">
      <alignment horizontal="center" wrapText="1"/>
    </xf>
    <xf numFmtId="0" fontId="0" fillId="17" borderId="0" xfId="0" applyFill="1" applyAlignment="1">
      <alignment horizontal="center"/>
    </xf>
    <xf numFmtId="0" fontId="0" fillId="0" borderId="9" xfId="0" applyBorder="1"/>
    <xf numFmtId="0" fontId="27" fillId="0" borderId="9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/>
    </xf>
    <xf numFmtId="9" fontId="0" fillId="0" borderId="9" xfId="1" applyFont="1" applyBorder="1" applyAlignment="1">
      <alignment horizontal="center"/>
    </xf>
    <xf numFmtId="169" fontId="27" fillId="0" borderId="16" xfId="0" applyNumberFormat="1" applyFont="1" applyBorder="1" applyAlignment="1">
      <alignment horizontal="center"/>
    </xf>
    <xf numFmtId="169" fontId="27" fillId="0" borderId="9" xfId="0" applyNumberFormat="1" applyFont="1" applyBorder="1"/>
    <xf numFmtId="0" fontId="0" fillId="19" borderId="10" xfId="0" applyFill="1" applyBorder="1"/>
    <xf numFmtId="169" fontId="27" fillId="0" borderId="9" xfId="0" applyNumberFormat="1" applyFont="1" applyBorder="1" applyAlignment="1">
      <alignment horizontal="center"/>
    </xf>
    <xf numFmtId="169" fontId="0" fillId="0" borderId="16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0" fontId="0" fillId="14" borderId="38" xfId="0" applyFill="1" applyBorder="1"/>
    <xf numFmtId="0" fontId="0" fillId="19" borderId="10" xfId="0" applyFill="1" applyBorder="1" applyAlignment="1">
      <alignment horizontal="center" vertical="center"/>
    </xf>
    <xf numFmtId="3" fontId="0" fillId="17" borderId="0" xfId="0" applyNumberFormat="1" applyFill="1" applyAlignment="1">
      <alignment horizontal="center" wrapText="1"/>
    </xf>
    <xf numFmtId="0" fontId="27" fillId="16" borderId="8" xfId="0" applyFont="1" applyFill="1" applyBorder="1" applyAlignment="1">
      <alignment horizontal="center"/>
    </xf>
    <xf numFmtId="0" fontId="27" fillId="16" borderId="41" xfId="0" applyFont="1" applyFill="1" applyBorder="1" applyAlignment="1">
      <alignment horizontal="center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/>
    </xf>
    <xf numFmtId="0" fontId="0" fillId="18" borderId="10" xfId="0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27" fillId="14" borderId="0" xfId="0" applyFont="1" applyFill="1" applyBorder="1"/>
    <xf numFmtId="0" fontId="0" fillId="14" borderId="45" xfId="0" applyFill="1" applyBorder="1" applyAlignment="1">
      <alignment horizontal="center"/>
    </xf>
    <xf numFmtId="9" fontId="0" fillId="14" borderId="45" xfId="1" applyFont="1" applyFill="1" applyBorder="1" applyAlignment="1">
      <alignment horizontal="center"/>
    </xf>
    <xf numFmtId="0" fontId="0" fillId="14" borderId="45" xfId="0" applyFill="1" applyBorder="1"/>
    <xf numFmtId="169" fontId="27" fillId="14" borderId="46" xfId="0" applyNumberFormat="1" applyFont="1" applyFill="1" applyBorder="1" applyAlignment="1">
      <alignment horizontal="center"/>
    </xf>
    <xf numFmtId="169" fontId="27" fillId="14" borderId="45" xfId="0" applyNumberFormat="1" applyFont="1" applyFill="1" applyBorder="1"/>
    <xf numFmtId="0" fontId="0" fillId="20" borderId="47" xfId="0" applyFill="1" applyBorder="1"/>
    <xf numFmtId="169" fontId="27" fillId="14" borderId="45" xfId="0" applyNumberFormat="1" applyFont="1" applyFill="1" applyBorder="1" applyAlignment="1">
      <alignment horizontal="center"/>
    </xf>
    <xf numFmtId="169" fontId="0" fillId="14" borderId="46" xfId="0" applyNumberFormat="1" applyFill="1" applyBorder="1" applyAlignment="1">
      <alignment horizontal="center" vertical="center"/>
    </xf>
    <xf numFmtId="0" fontId="0" fillId="14" borderId="45" xfId="0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178" fontId="18" fillId="5" borderId="48" xfId="1" applyNumberFormat="1" applyFont="1" applyFill="1" applyBorder="1" applyAlignment="1" applyProtection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0" fillId="18" borderId="0" xfId="0" applyFill="1" applyBorder="1" applyAlignment="1">
      <alignment horizontal="center" vertical="center"/>
    </xf>
    <xf numFmtId="0" fontId="0" fillId="17" borderId="0" xfId="0" applyFill="1" applyBorder="1"/>
    <xf numFmtId="0" fontId="27" fillId="17" borderId="0" xfId="0" applyFont="1" applyFill="1" applyBorder="1" applyAlignment="1">
      <alignment horizontal="center"/>
    </xf>
    <xf numFmtId="0" fontId="0" fillId="17" borderId="0" xfId="0" applyFill="1" applyBorder="1" applyAlignment="1">
      <alignment horizontal="center" wrapText="1"/>
    </xf>
    <xf numFmtId="0" fontId="0" fillId="17" borderId="0" xfId="0" applyFill="1" applyBorder="1" applyAlignment="1">
      <alignment horizontal="center"/>
    </xf>
    <xf numFmtId="9" fontId="0" fillId="17" borderId="0" xfId="1" applyFont="1" applyFill="1" applyBorder="1" applyAlignment="1">
      <alignment horizontal="center"/>
    </xf>
    <xf numFmtId="169" fontId="27" fillId="17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4" borderId="51" xfId="0" applyFill="1" applyBorder="1"/>
    <xf numFmtId="0" fontId="0" fillId="14" borderId="51" xfId="0" applyFill="1" applyBorder="1" applyAlignment="1">
      <alignment horizontal="center"/>
    </xf>
    <xf numFmtId="169" fontId="27" fillId="14" borderId="52" xfId="0" applyNumberFormat="1" applyFont="1" applyFill="1" applyBorder="1" applyAlignment="1">
      <alignment horizontal="center"/>
    </xf>
    <xf numFmtId="169" fontId="27" fillId="14" borderId="51" xfId="0" applyNumberFormat="1" applyFont="1" applyFill="1" applyBorder="1"/>
    <xf numFmtId="0" fontId="0" fillId="14" borderId="53" xfId="0" applyFill="1" applyBorder="1"/>
    <xf numFmtId="169" fontId="27" fillId="14" borderId="51" xfId="0" applyNumberFormat="1" applyFont="1" applyFill="1" applyBorder="1" applyAlignment="1">
      <alignment horizontal="center"/>
    </xf>
    <xf numFmtId="169" fontId="0" fillId="14" borderId="52" xfId="0" applyNumberForma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0" fillId="14" borderId="53" xfId="0" applyFill="1" applyBorder="1" applyAlignment="1">
      <alignment horizontal="center" vertical="center"/>
    </xf>
    <xf numFmtId="171" fontId="29" fillId="5" borderId="51" xfId="0" applyNumberFormat="1" applyFont="1" applyFill="1" applyBorder="1" applyAlignment="1">
      <alignment horizontal="center" vertical="center" wrapText="1"/>
    </xf>
    <xf numFmtId="172" fontId="29" fillId="5" borderId="51" xfId="0" applyNumberFormat="1" applyFont="1" applyFill="1" applyBorder="1" applyAlignment="1">
      <alignment horizontal="center" vertical="center"/>
    </xf>
    <xf numFmtId="173" fontId="29" fillId="5" borderId="51" xfId="0" applyNumberFormat="1" applyFont="1" applyFill="1" applyBorder="1" applyAlignment="1">
      <alignment horizontal="center" vertical="center"/>
    </xf>
    <xf numFmtId="174" fontId="29" fillId="5" borderId="54" xfId="0" applyNumberFormat="1" applyFont="1" applyFill="1" applyBorder="1" applyAlignment="1">
      <alignment horizontal="center" vertical="center"/>
    </xf>
    <xf numFmtId="0" fontId="30" fillId="21" borderId="55" xfId="0" applyFont="1" applyFill="1" applyBorder="1" applyAlignment="1">
      <alignment horizontal="center" vertical="center"/>
    </xf>
    <xf numFmtId="0" fontId="30" fillId="21" borderId="56" xfId="0" applyFont="1" applyFill="1" applyBorder="1" applyAlignment="1">
      <alignment horizontal="center" vertical="center"/>
    </xf>
    <xf numFmtId="3" fontId="27" fillId="16" borderId="57" xfId="0" applyNumberFormat="1" applyFont="1" applyFill="1" applyBorder="1" applyAlignment="1">
      <alignment horizontal="center"/>
    </xf>
    <xf numFmtId="0" fontId="0" fillId="18" borderId="13" xfId="0" applyFill="1" applyBorder="1"/>
    <xf numFmtId="0" fontId="0" fillId="18" borderId="0" xfId="0" applyFill="1" applyBorder="1"/>
    <xf numFmtId="0" fontId="0" fillId="17" borderId="7" xfId="0" applyFill="1" applyBorder="1"/>
    <xf numFmtId="169" fontId="27" fillId="17" borderId="0" xfId="0" applyNumberFormat="1" applyFont="1" applyFill="1" applyAlignment="1">
      <alignment horizontal="center" vertical="center"/>
    </xf>
    <xf numFmtId="169" fontId="27" fillId="17" borderId="0" xfId="0" applyNumberFormat="1" applyFont="1" applyFill="1" applyBorder="1" applyAlignment="1">
      <alignment horizontal="center" vertical="center"/>
    </xf>
    <xf numFmtId="0" fontId="0" fillId="19" borderId="13" xfId="0" applyFill="1" applyBorder="1"/>
    <xf numFmtId="0" fontId="0" fillId="19" borderId="0" xfId="0" applyFill="1" applyBorder="1"/>
    <xf numFmtId="0" fontId="0" fillId="0" borderId="7" xfId="0" applyBorder="1"/>
    <xf numFmtId="169" fontId="27" fillId="0" borderId="0" xfId="0" applyNumberFormat="1" applyFont="1" applyAlignment="1">
      <alignment horizontal="center" vertical="center"/>
    </xf>
    <xf numFmtId="169" fontId="27" fillId="0" borderId="0" xfId="0" applyNumberFormat="1" applyFont="1" applyBorder="1" applyAlignment="1">
      <alignment horizontal="center" vertical="center"/>
    </xf>
    <xf numFmtId="3" fontId="2" fillId="16" borderId="8" xfId="0" applyNumberFormat="1" applyFont="1" applyFill="1" applyBorder="1" applyAlignment="1">
      <alignment horizontal="center"/>
    </xf>
    <xf numFmtId="0" fontId="2" fillId="16" borderId="8" xfId="0" applyFont="1" applyFill="1" applyBorder="1" applyAlignment="1">
      <alignment horizontal="center"/>
    </xf>
    <xf numFmtId="0" fontId="2" fillId="16" borderId="41" xfId="0" applyFont="1" applyFill="1" applyBorder="1" applyAlignment="1">
      <alignment horizontal="center"/>
    </xf>
    <xf numFmtId="0" fontId="0" fillId="17" borderId="0" xfId="0" applyFill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169" fontId="27" fillId="0" borderId="13" xfId="0" applyNumberFormat="1" applyFont="1" applyFill="1" applyBorder="1" applyAlignment="1">
      <alignment horizontal="center"/>
    </xf>
    <xf numFmtId="169" fontId="27" fillId="0" borderId="0" xfId="0" applyNumberFormat="1" applyFont="1" applyFill="1" applyBorder="1"/>
    <xf numFmtId="0" fontId="0" fillId="0" borderId="7" xfId="0" applyFill="1" applyBorder="1"/>
    <xf numFmtId="169" fontId="27" fillId="0" borderId="0" xfId="0" applyNumberFormat="1" applyFont="1" applyFill="1" applyBorder="1" applyAlignment="1">
      <alignment horizontal="center"/>
    </xf>
    <xf numFmtId="169" fontId="0" fillId="0" borderId="13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9" fontId="0" fillId="0" borderId="0" xfId="1" applyFont="1" applyFill="1" applyAlignment="1">
      <alignment horizontal="center"/>
    </xf>
    <xf numFmtId="169" fontId="27" fillId="0" borderId="0" xfId="0" applyNumberFormat="1" applyFont="1" applyFill="1" applyAlignment="1">
      <alignment horizontal="center"/>
    </xf>
    <xf numFmtId="169" fontId="27" fillId="0" borderId="0" xfId="0" applyNumberFormat="1" applyFont="1" applyFill="1" applyAlignment="1">
      <alignment horizontal="center" vertical="center"/>
    </xf>
    <xf numFmtId="169" fontId="27" fillId="0" borderId="0" xfId="0" applyNumberFormat="1" applyFont="1" applyFill="1" applyBorder="1" applyAlignment="1">
      <alignment horizontal="center" vertical="center"/>
    </xf>
    <xf numFmtId="0" fontId="27" fillId="17" borderId="8" xfId="0" applyFont="1" applyFill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41" xfId="0" applyFont="1" applyBorder="1" applyAlignment="1">
      <alignment horizontal="center"/>
    </xf>
    <xf numFmtId="0" fontId="27" fillId="17" borderId="57" xfId="0" applyFont="1" applyFill="1" applyBorder="1" applyAlignment="1">
      <alignment horizontal="center"/>
    </xf>
    <xf numFmtId="0" fontId="27" fillId="0" borderId="8" xfId="0" applyFont="1" applyFill="1" applyBorder="1" applyAlignment="1">
      <alignment horizontal="center"/>
    </xf>
    <xf numFmtId="0" fontId="27" fillId="0" borderId="50" xfId="0" applyFont="1" applyFill="1" applyBorder="1" applyAlignment="1">
      <alignment horizontal="center"/>
    </xf>
    <xf numFmtId="0" fontId="0" fillId="17" borderId="57" xfId="0" applyFill="1" applyBorder="1"/>
    <xf numFmtId="0" fontId="0" fillId="0" borderId="8" xfId="0" applyBorder="1"/>
    <xf numFmtId="0" fontId="0" fillId="17" borderId="8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41" xfId="0" applyFill="1" applyBorder="1"/>
    <xf numFmtId="0" fontId="0" fillId="0" borderId="9" xfId="0" applyFill="1" applyBorder="1" applyAlignment="1">
      <alignment horizontal="center" wrapText="1"/>
    </xf>
    <xf numFmtId="0" fontId="0" fillId="0" borderId="9" xfId="0" applyFill="1" applyBorder="1" applyAlignment="1">
      <alignment horizontal="center"/>
    </xf>
    <xf numFmtId="9" fontId="0" fillId="0" borderId="9" xfId="1" applyFont="1" applyFill="1" applyBorder="1" applyAlignment="1">
      <alignment horizontal="center"/>
    </xf>
    <xf numFmtId="0" fontId="0" fillId="0" borderId="10" xfId="0" applyFill="1" applyBorder="1"/>
    <xf numFmtId="169" fontId="27" fillId="0" borderId="9" xfId="0" applyNumberFormat="1" applyFont="1" applyFill="1" applyBorder="1" applyAlignment="1">
      <alignment horizontal="center"/>
    </xf>
    <xf numFmtId="169" fontId="0" fillId="0" borderId="16" xfId="0" applyNumberFormat="1" applyFill="1" applyBorder="1" applyAlignment="1">
      <alignment horizontal="center" vertical="center"/>
    </xf>
    <xf numFmtId="169" fontId="27" fillId="0" borderId="9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7" fillId="0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17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14" fontId="0" fillId="17" borderId="0" xfId="0" applyNumberFormat="1" applyFill="1"/>
    <xf numFmtId="14" fontId="0" fillId="0" borderId="0" xfId="0" applyNumberFormat="1"/>
    <xf numFmtId="14" fontId="2" fillId="0" borderId="0" xfId="0" applyNumberFormat="1" applyFont="1"/>
    <xf numFmtId="14" fontId="2" fillId="17" borderId="0" xfId="0" applyNumberFormat="1" applyFont="1" applyFill="1"/>
    <xf numFmtId="14" fontId="2" fillId="0" borderId="0" xfId="0" applyNumberFormat="1" applyFont="1" applyAlignment="1">
      <alignment horizontal="center"/>
    </xf>
    <xf numFmtId="14" fontId="2" fillId="17" borderId="0" xfId="0" applyNumberFormat="1" applyFont="1" applyFill="1" applyAlignment="1">
      <alignment horizontal="center"/>
    </xf>
    <xf numFmtId="14" fontId="2" fillId="0" borderId="9" xfId="0" applyNumberFormat="1" applyFont="1" applyBorder="1" applyAlignment="1">
      <alignment horizontal="center"/>
    </xf>
    <xf numFmtId="0" fontId="2" fillId="17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0" fillId="17" borderId="0" xfId="0" applyNumberFormat="1" applyFill="1" applyBorder="1"/>
    <xf numFmtId="14" fontId="0" fillId="0" borderId="0" xfId="0" applyNumberFormat="1" applyFill="1" applyBorder="1"/>
    <xf numFmtId="14" fontId="2" fillId="17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0" fillId="19" borderId="16" xfId="0" applyFill="1" applyBorder="1"/>
    <xf numFmtId="0" fontId="0" fillId="19" borderId="9" xfId="0" applyFill="1" applyBorder="1"/>
    <xf numFmtId="0" fontId="2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0" xfId="0" applyNumberFormat="1" applyFont="1" applyFill="1"/>
    <xf numFmtId="14" fontId="2" fillId="0" borderId="9" xfId="0" applyNumberFormat="1" applyFont="1" applyFill="1" applyBorder="1"/>
    <xf numFmtId="0" fontId="0" fillId="22" borderId="0" xfId="0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0" fontId="7" fillId="14" borderId="59" xfId="0" applyFont="1" applyFill="1" applyBorder="1" applyAlignment="1">
      <alignment vertical="center"/>
    </xf>
    <xf numFmtId="0" fontId="7" fillId="14" borderId="44" xfId="0" applyFont="1" applyFill="1" applyBorder="1" applyAlignment="1">
      <alignment vertical="center"/>
    </xf>
    <xf numFmtId="0" fontId="8" fillId="14" borderId="38" xfId="0" applyFont="1" applyFill="1" applyBorder="1" applyAlignment="1">
      <alignment horizontal="center" vertical="center"/>
    </xf>
    <xf numFmtId="167" fontId="23" fillId="14" borderId="23" xfId="0" applyNumberFormat="1" applyFont="1" applyFill="1" applyBorder="1" applyAlignment="1" applyProtection="1">
      <alignment vertical="center"/>
    </xf>
    <xf numFmtId="167" fontId="23" fillId="14" borderId="38" xfId="0" applyNumberFormat="1" applyFont="1" applyFill="1" applyBorder="1" applyAlignment="1" applyProtection="1">
      <alignment vertical="center"/>
    </xf>
    <xf numFmtId="3" fontId="0" fillId="14" borderId="38" xfId="0" applyNumberFormat="1" applyFill="1" applyBorder="1" applyAlignment="1">
      <alignment horizontal="center" vertical="center"/>
    </xf>
    <xf numFmtId="3" fontId="0" fillId="14" borderId="58" xfId="0" applyNumberFormat="1" applyFill="1" applyBorder="1" applyAlignment="1">
      <alignment horizontal="center" vertical="center"/>
    </xf>
    <xf numFmtId="0" fontId="0" fillId="0" borderId="58" xfId="0" applyFill="1" applyBorder="1"/>
    <xf numFmtId="3" fontId="3" fillId="2" borderId="9" xfId="0" applyNumberFormat="1" applyFont="1" applyFill="1" applyBorder="1" applyAlignment="1" applyProtection="1">
      <alignment horizontal="left" vertical="center"/>
    </xf>
    <xf numFmtId="0" fontId="14" fillId="2" borderId="4" xfId="0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center" vertical="center"/>
    </xf>
    <xf numFmtId="0" fontId="14" fillId="2" borderId="6" xfId="0" applyFont="1" applyFill="1" applyBorder="1" applyAlignment="1" applyProtection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28" fillId="14" borderId="51" xfId="0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/>
    </xf>
    <xf numFmtId="0" fontId="26" fillId="4" borderId="0" xfId="0" applyFont="1" applyFill="1" applyAlignment="1">
      <alignment horizontal="center"/>
    </xf>
    <xf numFmtId="0" fontId="16" fillId="5" borderId="14" xfId="0" applyFont="1" applyFill="1" applyBorder="1" applyAlignment="1">
      <alignment horizontal="center" vertical="center"/>
    </xf>
    <xf numFmtId="0" fontId="28" fillId="14" borderId="45" xfId="0" applyFont="1" applyFill="1" applyBorder="1" applyAlignment="1">
      <alignment horizontal="center" vertical="center"/>
    </xf>
    <xf numFmtId="0" fontId="0" fillId="19" borderId="49" xfId="0" applyFill="1" applyBorder="1" applyAlignment="1">
      <alignment horizontal="center" vertical="center"/>
    </xf>
    <xf numFmtId="0" fontId="0" fillId="19" borderId="6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632460</xdr:colOff>
          <xdr:row>36</xdr:row>
          <xdr:rowOff>152400</xdr:rowOff>
        </xdr:from>
        <xdr:to>
          <xdr:col>6</xdr:col>
          <xdr:colOff>175260</xdr:colOff>
          <xdr:row>42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template factures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358140</xdr:colOff>
          <xdr:row>30</xdr:row>
          <xdr:rowOff>91440</xdr:rowOff>
        </xdr:from>
        <xdr:to>
          <xdr:col>7</xdr:col>
          <xdr:colOff>495300</xdr:colOff>
          <xdr:row>36</xdr:row>
          <xdr:rowOff>60960</xdr:rowOff>
        </xdr:to>
        <xdr:sp macro="" textlink="">
          <xdr:nvSpPr>
            <xdr:cNvPr id="2049" name="Button 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template Factures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358140</xdr:colOff>
          <xdr:row>25</xdr:row>
          <xdr:rowOff>91440</xdr:rowOff>
        </xdr:from>
        <xdr:to>
          <xdr:col>7</xdr:col>
          <xdr:colOff>495300</xdr:colOff>
          <xdr:row>31</xdr:row>
          <xdr:rowOff>60960</xdr:rowOff>
        </xdr:to>
        <xdr:sp macro="" textlink="">
          <xdr:nvSpPr>
            <xdr:cNvPr id="3073" name="Button 3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template Factures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BS33"/>
  <sheetViews>
    <sheetView showZeros="0" workbookViewId="0">
      <selection activeCell="U13" sqref="U13"/>
    </sheetView>
  </sheetViews>
  <sheetFormatPr baseColWidth="10" defaultRowHeight="15.6" x14ac:dyDescent="0.3"/>
  <cols>
    <col min="1" max="1" width="8.5" customWidth="1"/>
    <col min="3" max="3" width="9.69921875" customWidth="1"/>
    <col min="4" max="4" width="9.5" customWidth="1"/>
    <col min="5" max="5" width="39.296875" customWidth="1"/>
    <col min="6" max="6" width="20.296875" customWidth="1"/>
    <col min="9" max="9" width="39.19921875" customWidth="1"/>
    <col min="10" max="10" width="14.19921875" customWidth="1"/>
    <col min="13" max="13" width="12.5" bestFit="1" customWidth="1"/>
    <col min="20" max="20" width="13.19921875" customWidth="1"/>
    <col min="23" max="23" width="16.296875" bestFit="1" customWidth="1"/>
  </cols>
  <sheetData>
    <row r="1" spans="1:71" s="15" customFormat="1" ht="32.4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337" t="str">
        <f>IF(U1+X1-T2=0,"","ERROR")</f>
        <v/>
      </c>
      <c r="U1" s="4">
        <f>SUM(U4:U32)</f>
        <v>669000</v>
      </c>
      <c r="V1" s="4">
        <f t="shared" ref="V1:W1" si="0">SUM(V4:V32)</f>
        <v>133800</v>
      </c>
      <c r="W1" s="4">
        <f t="shared" si="0"/>
        <v>560293.5</v>
      </c>
      <c r="X1" s="4">
        <f>SUM(X4:X32)</f>
        <v>3560000</v>
      </c>
      <c r="Y1" s="5">
        <f>SUM(Y4:Y32)</f>
        <v>712000</v>
      </c>
      <c r="Z1" s="6">
        <f>SUM(Z4:Z32)</f>
        <v>2848000</v>
      </c>
      <c r="AA1" s="7"/>
      <c r="AB1" s="8">
        <v>43251</v>
      </c>
      <c r="AC1" s="8">
        <v>43256</v>
      </c>
      <c r="AD1" s="8">
        <v>43312</v>
      </c>
      <c r="AE1" s="8">
        <v>43404</v>
      </c>
      <c r="AF1" s="8">
        <v>43496</v>
      </c>
      <c r="AG1" s="8">
        <v>43585</v>
      </c>
      <c r="AH1" s="8">
        <v>43646</v>
      </c>
      <c r="AI1" s="8">
        <v>43708</v>
      </c>
      <c r="AJ1" s="8">
        <v>43784</v>
      </c>
      <c r="AK1" s="8"/>
      <c r="AL1" s="9"/>
      <c r="AM1" s="9">
        <f>AB1</f>
        <v>43251</v>
      </c>
      <c r="AN1" s="9">
        <f t="shared" ref="AN1:AV1" si="1">AC1</f>
        <v>43256</v>
      </c>
      <c r="AO1" s="9">
        <f t="shared" si="1"/>
        <v>43312</v>
      </c>
      <c r="AP1" s="9">
        <f t="shared" si="1"/>
        <v>43404</v>
      </c>
      <c r="AQ1" s="9">
        <f t="shared" si="1"/>
        <v>43496</v>
      </c>
      <c r="AR1" s="9">
        <f t="shared" si="1"/>
        <v>43585</v>
      </c>
      <c r="AS1" s="9">
        <f t="shared" si="1"/>
        <v>43646</v>
      </c>
      <c r="AT1" s="9">
        <f t="shared" si="1"/>
        <v>43708</v>
      </c>
      <c r="AU1" s="9">
        <f t="shared" si="1"/>
        <v>43784</v>
      </c>
      <c r="AV1" s="9">
        <f t="shared" si="1"/>
        <v>0</v>
      </c>
      <c r="AW1" s="330"/>
      <c r="AX1" s="10"/>
      <c r="AY1" s="11">
        <f t="shared" ref="AY1:BH1" si="2">AM1</f>
        <v>43251</v>
      </c>
      <c r="AZ1" s="11">
        <f t="shared" si="2"/>
        <v>43256</v>
      </c>
      <c r="BA1" s="11">
        <f t="shared" si="2"/>
        <v>43312</v>
      </c>
      <c r="BB1" s="11">
        <f t="shared" si="2"/>
        <v>43404</v>
      </c>
      <c r="BC1" s="11">
        <f t="shared" si="2"/>
        <v>43496</v>
      </c>
      <c r="BD1" s="11">
        <f t="shared" si="2"/>
        <v>43585</v>
      </c>
      <c r="BE1" s="11">
        <f t="shared" si="2"/>
        <v>43646</v>
      </c>
      <c r="BF1" s="11">
        <f t="shared" si="2"/>
        <v>43708</v>
      </c>
      <c r="BG1" s="11">
        <f t="shared" si="2"/>
        <v>43784</v>
      </c>
      <c r="BH1" s="12">
        <f t="shared" si="2"/>
        <v>0</v>
      </c>
      <c r="BI1" s="13"/>
      <c r="BJ1" s="11">
        <f t="shared" ref="BJ1:BS1" si="3">AM1</f>
        <v>43251</v>
      </c>
      <c r="BK1" s="11">
        <f t="shared" si="3"/>
        <v>43256</v>
      </c>
      <c r="BL1" s="11">
        <f t="shared" si="3"/>
        <v>43312</v>
      </c>
      <c r="BM1" s="11">
        <f t="shared" si="3"/>
        <v>43404</v>
      </c>
      <c r="BN1" s="11">
        <f t="shared" si="3"/>
        <v>43496</v>
      </c>
      <c r="BO1" s="11">
        <f t="shared" si="3"/>
        <v>43585</v>
      </c>
      <c r="BP1" s="11">
        <f t="shared" si="3"/>
        <v>43646</v>
      </c>
      <c r="BQ1" s="11">
        <f t="shared" si="3"/>
        <v>43708</v>
      </c>
      <c r="BR1" s="11">
        <f t="shared" si="3"/>
        <v>43784</v>
      </c>
      <c r="BS1" s="14">
        <f t="shared" si="3"/>
        <v>0</v>
      </c>
    </row>
    <row r="2" spans="1:71" s="15" customFormat="1" ht="25.2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6" t="s">
        <v>1</v>
      </c>
      <c r="O2" s="11">
        <v>43040</v>
      </c>
      <c r="P2" s="1"/>
      <c r="Q2" s="17"/>
      <c r="R2" s="17"/>
      <c r="S2" s="18"/>
      <c r="T2" s="19">
        <f>SUM(T4:T18,T19,T22:T25,T27:T32)</f>
        <v>4229000</v>
      </c>
      <c r="U2" s="339" t="s">
        <v>2</v>
      </c>
      <c r="V2" s="340"/>
      <c r="W2" s="341"/>
      <c r="X2" s="339" t="s">
        <v>3</v>
      </c>
      <c r="Y2" s="340"/>
      <c r="Z2" s="341"/>
      <c r="AA2" s="20">
        <f>SUM(AB2:AK2)</f>
        <v>1</v>
      </c>
      <c r="AB2" s="21">
        <v>0.1</v>
      </c>
      <c r="AC2" s="21">
        <v>0.1</v>
      </c>
      <c r="AD2" s="21">
        <v>0.1</v>
      </c>
      <c r="AE2" s="21">
        <v>0.1</v>
      </c>
      <c r="AF2" s="21">
        <v>0.1</v>
      </c>
      <c r="AG2" s="21">
        <v>0.15</v>
      </c>
      <c r="AH2" s="21">
        <v>0.15</v>
      </c>
      <c r="AI2" s="21">
        <v>0.15</v>
      </c>
      <c r="AJ2" s="21">
        <v>0.05</v>
      </c>
      <c r="AK2" s="21">
        <v>0</v>
      </c>
      <c r="AL2" s="342" t="s">
        <v>4</v>
      </c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31"/>
      <c r="AX2" s="22"/>
      <c r="AY2" s="22">
        <f t="shared" ref="AY2:BH2" si="4">AB2</f>
        <v>0.1</v>
      </c>
      <c r="AZ2" s="22">
        <f t="shared" si="4"/>
        <v>0.1</v>
      </c>
      <c r="BA2" s="22">
        <f t="shared" si="4"/>
        <v>0.1</v>
      </c>
      <c r="BB2" s="22">
        <f t="shared" si="4"/>
        <v>0.1</v>
      </c>
      <c r="BC2" s="22">
        <f t="shared" si="4"/>
        <v>0.1</v>
      </c>
      <c r="BD2" s="22">
        <f t="shared" si="4"/>
        <v>0.15</v>
      </c>
      <c r="BE2" s="22">
        <f t="shared" si="4"/>
        <v>0.15</v>
      </c>
      <c r="BF2" s="22">
        <f t="shared" si="4"/>
        <v>0.15</v>
      </c>
      <c r="BG2" s="22">
        <f t="shared" si="4"/>
        <v>0.05</v>
      </c>
      <c r="BH2" s="23">
        <f t="shared" si="4"/>
        <v>0</v>
      </c>
      <c r="BI2" s="343" t="s">
        <v>5</v>
      </c>
      <c r="BJ2" s="343"/>
      <c r="BK2" s="343"/>
      <c r="BL2" s="343"/>
      <c r="BM2" s="343"/>
      <c r="BN2" s="343"/>
      <c r="BO2" s="343"/>
      <c r="BP2" s="343"/>
      <c r="BQ2" s="343"/>
      <c r="BR2" s="343"/>
      <c r="BS2" s="344"/>
    </row>
    <row r="3" spans="1:71" s="15" customFormat="1" ht="16.2" thickBot="1" x14ac:dyDescent="0.35">
      <c r="A3" s="24" t="s">
        <v>6</v>
      </c>
      <c r="B3" s="24" t="s">
        <v>7</v>
      </c>
      <c r="C3" s="24" t="s">
        <v>8</v>
      </c>
      <c r="D3" s="24" t="s">
        <v>9</v>
      </c>
      <c r="E3" s="24" t="s">
        <v>10</v>
      </c>
      <c r="F3" s="24" t="s">
        <v>11</v>
      </c>
      <c r="G3" s="24" t="s">
        <v>12</v>
      </c>
      <c r="H3" s="24" t="s">
        <v>13</v>
      </c>
      <c r="I3" s="24" t="s">
        <v>14</v>
      </c>
      <c r="J3" s="24" t="s">
        <v>0</v>
      </c>
      <c r="K3" s="24" t="s">
        <v>15</v>
      </c>
      <c r="L3" s="24" t="s">
        <v>16</v>
      </c>
      <c r="M3" s="24" t="s">
        <v>17</v>
      </c>
      <c r="N3" s="24" t="s">
        <v>18</v>
      </c>
      <c r="O3" s="24" t="s">
        <v>19</v>
      </c>
      <c r="P3" s="24" t="s">
        <v>20</v>
      </c>
      <c r="Q3" s="25" t="s">
        <v>7</v>
      </c>
      <c r="R3" s="26" t="s">
        <v>9</v>
      </c>
      <c r="S3" s="27" t="s">
        <v>8</v>
      </c>
      <c r="T3" s="27" t="s">
        <v>21</v>
      </c>
      <c r="U3" s="28" t="s">
        <v>22</v>
      </c>
      <c r="V3" s="29">
        <v>0.2</v>
      </c>
      <c r="W3" s="30">
        <v>0.8</v>
      </c>
      <c r="X3" s="28" t="s">
        <v>22</v>
      </c>
      <c r="Y3" s="29">
        <v>0.2</v>
      </c>
      <c r="Z3" s="29">
        <v>0.8</v>
      </c>
      <c r="AA3" s="31" t="s">
        <v>23</v>
      </c>
      <c r="AB3" s="24" t="s">
        <v>24</v>
      </c>
      <c r="AC3" s="24" t="s">
        <v>25</v>
      </c>
      <c r="AD3" s="24" t="s">
        <v>26</v>
      </c>
      <c r="AE3" s="24" t="s">
        <v>27</v>
      </c>
      <c r="AF3" s="24" t="s">
        <v>28</v>
      </c>
      <c r="AG3" s="24" t="s">
        <v>29</v>
      </c>
      <c r="AH3" s="24" t="s">
        <v>30</v>
      </c>
      <c r="AI3" s="24" t="s">
        <v>31</v>
      </c>
      <c r="AJ3" s="24" t="s">
        <v>32</v>
      </c>
      <c r="AK3" s="32"/>
      <c r="AL3" s="33" t="str">
        <f t="shared" ref="AL3:AV3" si="5">AA3</f>
        <v>Tranche 0</v>
      </c>
      <c r="AM3" s="33" t="str">
        <f t="shared" si="5"/>
        <v>Tranche 1</v>
      </c>
      <c r="AN3" s="33" t="str">
        <f t="shared" si="5"/>
        <v>Tranche 2</v>
      </c>
      <c r="AO3" s="33" t="str">
        <f t="shared" si="5"/>
        <v>Tranche 3</v>
      </c>
      <c r="AP3" s="33" t="str">
        <f t="shared" si="5"/>
        <v>Tranche 4</v>
      </c>
      <c r="AQ3" s="33" t="str">
        <f t="shared" si="5"/>
        <v>Tranche 5</v>
      </c>
      <c r="AR3" s="33" t="str">
        <f t="shared" si="5"/>
        <v>Tranche 6</v>
      </c>
      <c r="AS3" s="33" t="str">
        <f t="shared" si="5"/>
        <v>Tranche 7</v>
      </c>
      <c r="AT3" s="33" t="str">
        <f t="shared" si="5"/>
        <v>Tranche 8</v>
      </c>
      <c r="AU3" s="33" t="str">
        <f t="shared" si="5"/>
        <v>Tranche 9</v>
      </c>
      <c r="AV3" s="33">
        <f t="shared" si="5"/>
        <v>0</v>
      </c>
      <c r="AW3" s="332"/>
      <c r="AX3" s="34" t="s">
        <v>23</v>
      </c>
      <c r="AY3" s="34" t="s">
        <v>24</v>
      </c>
      <c r="AZ3" s="34" t="s">
        <v>25</v>
      </c>
      <c r="BA3" s="34" t="s">
        <v>26</v>
      </c>
      <c r="BB3" s="34" t="s">
        <v>27</v>
      </c>
      <c r="BC3" s="34" t="s">
        <v>28</v>
      </c>
      <c r="BD3" s="34" t="s">
        <v>29</v>
      </c>
      <c r="BE3" s="34" t="s">
        <v>30</v>
      </c>
      <c r="BF3" s="34" t="s">
        <v>31</v>
      </c>
      <c r="BG3" s="34" t="s">
        <v>32</v>
      </c>
      <c r="BH3" s="35" t="s">
        <v>33</v>
      </c>
      <c r="BI3" s="34" t="str">
        <f t="shared" ref="BI3:BS3" si="6">AL3</f>
        <v>Tranche 0</v>
      </c>
      <c r="BJ3" s="34" t="str">
        <f t="shared" si="6"/>
        <v>Tranche 1</v>
      </c>
      <c r="BK3" s="34" t="str">
        <f t="shared" si="6"/>
        <v>Tranche 2</v>
      </c>
      <c r="BL3" s="34" t="str">
        <f t="shared" si="6"/>
        <v>Tranche 3</v>
      </c>
      <c r="BM3" s="34" t="str">
        <f t="shared" si="6"/>
        <v>Tranche 4</v>
      </c>
      <c r="BN3" s="34" t="str">
        <f t="shared" si="6"/>
        <v>Tranche 5</v>
      </c>
      <c r="BO3" s="34" t="str">
        <f t="shared" si="6"/>
        <v>Tranche 6</v>
      </c>
      <c r="BP3" s="34" t="str">
        <f t="shared" si="6"/>
        <v>Tranche 7</v>
      </c>
      <c r="BQ3" s="34" t="str">
        <f t="shared" si="6"/>
        <v>Tranche 8</v>
      </c>
      <c r="BR3" s="34" t="str">
        <f t="shared" si="6"/>
        <v>Tranche 9</v>
      </c>
      <c r="BS3" s="36">
        <f t="shared" si="6"/>
        <v>0</v>
      </c>
    </row>
    <row r="4" spans="1:71" s="15" customFormat="1" ht="16.8" thickTop="1" thickBot="1" x14ac:dyDescent="0.35">
      <c r="A4" s="137"/>
      <c r="B4" s="37" t="s">
        <v>35</v>
      </c>
      <c r="C4" s="38"/>
      <c r="D4" s="39"/>
      <c r="E4" s="40"/>
      <c r="F4" s="41"/>
      <c r="G4" s="41"/>
      <c r="H4" s="42"/>
      <c r="I4" s="41"/>
      <c r="J4" s="43"/>
      <c r="K4" s="44">
        <v>1</v>
      </c>
      <c r="L4" s="45"/>
      <c r="M4" s="46"/>
      <c r="N4" s="46" t="str">
        <f t="shared" ref="N4:N32" si="7">IF(L4="OK",EOMONTH(M4,4),"")</f>
        <v/>
      </c>
      <c r="O4" s="47">
        <v>3</v>
      </c>
      <c r="P4" s="48">
        <f t="shared" ref="P4:P32" si="8">IF(L4="OK","",EOMONTH($O$2,O4+5))</f>
        <v>43312</v>
      </c>
      <c r="Q4" s="49">
        <v>100000</v>
      </c>
      <c r="R4" s="49"/>
      <c r="S4" s="50"/>
      <c r="T4" s="49">
        <f t="shared" ref="T4:T32" si="9">Q4+R4+S4</f>
        <v>100000</v>
      </c>
      <c r="U4" s="51">
        <f t="shared" ref="U4:U32" si="10">IF(L4="OK",T4*K4,0)</f>
        <v>0</v>
      </c>
      <c r="V4" s="52">
        <f t="shared" ref="V4:V32" si="11">U4*$V$3</f>
        <v>0</v>
      </c>
      <c r="W4" s="53">
        <f t="shared" ref="W4:W32" si="12">U4*$W$3</f>
        <v>0</v>
      </c>
      <c r="X4" s="51">
        <f t="shared" ref="X4:X32" si="13">IF(L4="OK",0,T4)</f>
        <v>100000</v>
      </c>
      <c r="Y4" s="52">
        <f t="shared" ref="Y4:Y32" si="14">X4*$V$3</f>
        <v>20000</v>
      </c>
      <c r="Z4" s="53">
        <f t="shared" ref="Z4:Z32" si="15">X4*$W$3</f>
        <v>80000</v>
      </c>
      <c r="AA4" s="54">
        <f t="shared" ref="AA4:AA32" si="16">1-SUM(AB4:AK4)</f>
        <v>1</v>
      </c>
      <c r="AB4" s="55">
        <f t="shared" ref="AB4:AK20" si="17">IF(AB$1&lt;$N4,0,AB$2)</f>
        <v>0</v>
      </c>
      <c r="AC4" s="55">
        <f t="shared" si="17"/>
        <v>0</v>
      </c>
      <c r="AD4" s="55">
        <f t="shared" si="17"/>
        <v>0</v>
      </c>
      <c r="AE4" s="55">
        <f t="shared" si="17"/>
        <v>0</v>
      </c>
      <c r="AF4" s="55">
        <f t="shared" si="17"/>
        <v>0</v>
      </c>
      <c r="AG4" s="55">
        <f t="shared" si="17"/>
        <v>0</v>
      </c>
      <c r="AH4" s="55">
        <f t="shared" si="17"/>
        <v>0</v>
      </c>
      <c r="AI4" s="55">
        <f t="shared" si="17"/>
        <v>0</v>
      </c>
      <c r="AJ4" s="55">
        <f t="shared" si="17"/>
        <v>0</v>
      </c>
      <c r="AK4" s="56">
        <f t="shared" si="17"/>
        <v>0</v>
      </c>
      <c r="AL4" s="57">
        <f t="shared" ref="AL4:AV27" si="18">$W4*AA4</f>
        <v>0</v>
      </c>
      <c r="AM4" s="52">
        <f t="shared" si="18"/>
        <v>0</v>
      </c>
      <c r="AN4" s="52">
        <f t="shared" si="18"/>
        <v>0</v>
      </c>
      <c r="AO4" s="52">
        <f t="shared" si="18"/>
        <v>0</v>
      </c>
      <c r="AP4" s="52">
        <f t="shared" si="18"/>
        <v>0</v>
      </c>
      <c r="AQ4" s="52">
        <f t="shared" si="18"/>
        <v>0</v>
      </c>
      <c r="AR4" s="52">
        <f t="shared" si="18"/>
        <v>0</v>
      </c>
      <c r="AS4" s="52">
        <f t="shared" si="18"/>
        <v>0</v>
      </c>
      <c r="AT4" s="52">
        <f t="shared" si="18"/>
        <v>0</v>
      </c>
      <c r="AU4" s="52">
        <f t="shared" si="18"/>
        <v>0</v>
      </c>
      <c r="AV4" s="52">
        <f t="shared" si="18"/>
        <v>0</v>
      </c>
      <c r="AW4" s="333"/>
      <c r="AX4" s="60">
        <f t="shared" ref="AX4:AX32" si="19">1-SUM(AY4:BH4)</f>
        <v>0.19999999999999984</v>
      </c>
      <c r="AY4" s="55">
        <f t="shared" ref="AY4:BH19" si="20">IF(AY$1&lt;$P4,0,AY$2)</f>
        <v>0</v>
      </c>
      <c r="AZ4" s="55">
        <f t="shared" si="20"/>
        <v>0</v>
      </c>
      <c r="BA4" s="55">
        <f t="shared" si="20"/>
        <v>0.1</v>
      </c>
      <c r="BB4" s="55">
        <f t="shared" si="20"/>
        <v>0.1</v>
      </c>
      <c r="BC4" s="55">
        <f t="shared" si="20"/>
        <v>0.1</v>
      </c>
      <c r="BD4" s="55">
        <f t="shared" si="20"/>
        <v>0.15</v>
      </c>
      <c r="BE4" s="55">
        <f t="shared" si="20"/>
        <v>0.15</v>
      </c>
      <c r="BF4" s="55">
        <f t="shared" si="20"/>
        <v>0.15</v>
      </c>
      <c r="BG4" s="55">
        <f t="shared" si="20"/>
        <v>0.05</v>
      </c>
      <c r="BH4" s="56">
        <f t="shared" si="20"/>
        <v>0</v>
      </c>
      <c r="BI4" s="59">
        <f t="shared" ref="BI4:BS30" si="21">$Z4*AX4</f>
        <v>15999.999999999987</v>
      </c>
      <c r="BJ4" s="58">
        <f t="shared" si="21"/>
        <v>0</v>
      </c>
      <c r="BK4" s="58">
        <f t="shared" si="21"/>
        <v>0</v>
      </c>
      <c r="BL4" s="58">
        <f t="shared" si="21"/>
        <v>8000</v>
      </c>
      <c r="BM4" s="58">
        <f t="shared" si="21"/>
        <v>8000</v>
      </c>
      <c r="BN4" s="58">
        <f t="shared" si="21"/>
        <v>8000</v>
      </c>
      <c r="BO4" s="58">
        <f t="shared" si="21"/>
        <v>12000</v>
      </c>
      <c r="BP4" s="58">
        <f t="shared" si="21"/>
        <v>12000</v>
      </c>
      <c r="BQ4" s="58">
        <f t="shared" si="21"/>
        <v>12000</v>
      </c>
      <c r="BR4" s="58">
        <f t="shared" si="21"/>
        <v>4000</v>
      </c>
      <c r="BS4" s="61">
        <f t="shared" si="21"/>
        <v>0</v>
      </c>
    </row>
    <row r="5" spans="1:71" s="15" customFormat="1" ht="16.8" thickTop="1" thickBot="1" x14ac:dyDescent="0.35">
      <c r="A5" s="138"/>
      <c r="B5" s="62" t="s">
        <v>36</v>
      </c>
      <c r="C5" s="63"/>
      <c r="D5" s="64"/>
      <c r="E5" s="65"/>
      <c r="F5" s="66"/>
      <c r="G5" s="66"/>
      <c r="H5" s="67"/>
      <c r="I5" s="66"/>
      <c r="J5" s="68"/>
      <c r="K5" s="69">
        <v>1</v>
      </c>
      <c r="L5" s="45"/>
      <c r="M5" s="70"/>
      <c r="N5" s="70" t="str">
        <f t="shared" si="7"/>
        <v/>
      </c>
      <c r="O5" s="71">
        <v>3</v>
      </c>
      <c r="P5" s="72">
        <f t="shared" si="8"/>
        <v>43312</v>
      </c>
      <c r="Q5" s="73">
        <v>105000</v>
      </c>
      <c r="R5" s="73"/>
      <c r="S5" s="74"/>
      <c r="T5" s="73">
        <f t="shared" si="9"/>
        <v>105000</v>
      </c>
      <c r="U5" s="75">
        <f t="shared" si="10"/>
        <v>0</v>
      </c>
      <c r="V5" s="76">
        <f t="shared" si="11"/>
        <v>0</v>
      </c>
      <c r="W5" s="77">
        <f t="shared" si="12"/>
        <v>0</v>
      </c>
      <c r="X5" s="75">
        <f t="shared" si="13"/>
        <v>105000</v>
      </c>
      <c r="Y5" s="76">
        <f t="shared" si="14"/>
        <v>21000</v>
      </c>
      <c r="Z5" s="77">
        <f t="shared" si="15"/>
        <v>84000</v>
      </c>
      <c r="AA5" s="78">
        <f t="shared" si="16"/>
        <v>1</v>
      </c>
      <c r="AB5" s="79">
        <f t="shared" si="17"/>
        <v>0</v>
      </c>
      <c r="AC5" s="79">
        <f t="shared" si="17"/>
        <v>0</v>
      </c>
      <c r="AD5" s="79">
        <f t="shared" si="17"/>
        <v>0</v>
      </c>
      <c r="AE5" s="79">
        <f t="shared" si="17"/>
        <v>0</v>
      </c>
      <c r="AF5" s="79">
        <f t="shared" si="17"/>
        <v>0</v>
      </c>
      <c r="AG5" s="79">
        <f t="shared" si="17"/>
        <v>0</v>
      </c>
      <c r="AH5" s="79">
        <f t="shared" si="17"/>
        <v>0</v>
      </c>
      <c r="AI5" s="79">
        <f t="shared" si="17"/>
        <v>0</v>
      </c>
      <c r="AJ5" s="79">
        <f t="shared" si="17"/>
        <v>0</v>
      </c>
      <c r="AK5" s="80">
        <f t="shared" si="17"/>
        <v>0</v>
      </c>
      <c r="AL5" s="81">
        <f t="shared" si="18"/>
        <v>0</v>
      </c>
      <c r="AM5" s="76">
        <f t="shared" si="18"/>
        <v>0</v>
      </c>
      <c r="AN5" s="76">
        <f t="shared" si="18"/>
        <v>0</v>
      </c>
      <c r="AO5" s="76">
        <f t="shared" si="18"/>
        <v>0</v>
      </c>
      <c r="AP5" s="76">
        <f t="shared" si="18"/>
        <v>0</v>
      </c>
      <c r="AQ5" s="76">
        <f t="shared" si="18"/>
        <v>0</v>
      </c>
      <c r="AR5" s="76">
        <f t="shared" si="18"/>
        <v>0</v>
      </c>
      <c r="AS5" s="76">
        <f t="shared" si="18"/>
        <v>0</v>
      </c>
      <c r="AT5" s="76">
        <f t="shared" si="18"/>
        <v>0</v>
      </c>
      <c r="AU5" s="76">
        <f t="shared" si="18"/>
        <v>0</v>
      </c>
      <c r="AV5" s="76">
        <f t="shared" si="18"/>
        <v>0</v>
      </c>
      <c r="AW5" s="333"/>
      <c r="AX5" s="84">
        <f t="shared" si="19"/>
        <v>0.19999999999999984</v>
      </c>
      <c r="AY5" s="79">
        <f t="shared" si="20"/>
        <v>0</v>
      </c>
      <c r="AZ5" s="79">
        <f t="shared" si="20"/>
        <v>0</v>
      </c>
      <c r="BA5" s="79">
        <f t="shared" si="20"/>
        <v>0.1</v>
      </c>
      <c r="BB5" s="79">
        <f t="shared" si="20"/>
        <v>0.1</v>
      </c>
      <c r="BC5" s="79">
        <f t="shared" si="20"/>
        <v>0.1</v>
      </c>
      <c r="BD5" s="79">
        <f t="shared" si="20"/>
        <v>0.15</v>
      </c>
      <c r="BE5" s="79">
        <f t="shared" si="20"/>
        <v>0.15</v>
      </c>
      <c r="BF5" s="79">
        <f t="shared" si="20"/>
        <v>0.15</v>
      </c>
      <c r="BG5" s="79">
        <f t="shared" si="20"/>
        <v>0.05</v>
      </c>
      <c r="BH5" s="80">
        <f t="shared" si="20"/>
        <v>0</v>
      </c>
      <c r="BI5" s="83">
        <f t="shared" si="21"/>
        <v>16799.999999999985</v>
      </c>
      <c r="BJ5" s="82">
        <f t="shared" si="21"/>
        <v>0</v>
      </c>
      <c r="BK5" s="82">
        <f t="shared" si="21"/>
        <v>0</v>
      </c>
      <c r="BL5" s="82">
        <f t="shared" si="21"/>
        <v>8400</v>
      </c>
      <c r="BM5" s="82">
        <f t="shared" si="21"/>
        <v>8400</v>
      </c>
      <c r="BN5" s="82">
        <f t="shared" si="21"/>
        <v>8400</v>
      </c>
      <c r="BO5" s="82">
        <f t="shared" si="21"/>
        <v>12600</v>
      </c>
      <c r="BP5" s="82">
        <f t="shared" si="21"/>
        <v>12600</v>
      </c>
      <c r="BQ5" s="82">
        <f t="shared" si="21"/>
        <v>12600</v>
      </c>
      <c r="BR5" s="82">
        <f t="shared" si="21"/>
        <v>4200</v>
      </c>
      <c r="BS5" s="85">
        <f t="shared" si="21"/>
        <v>0</v>
      </c>
    </row>
    <row r="6" spans="1:71" s="15" customFormat="1" ht="16.8" thickTop="1" thickBot="1" x14ac:dyDescent="0.35">
      <c r="A6" s="138">
        <v>1</v>
      </c>
      <c r="B6" s="86" t="s">
        <v>37</v>
      </c>
      <c r="C6" s="87"/>
      <c r="D6" s="88">
        <v>2</v>
      </c>
      <c r="E6" s="89" t="s">
        <v>97</v>
      </c>
      <c r="F6" s="90" t="s">
        <v>98</v>
      </c>
      <c r="G6" s="90">
        <v>75000</v>
      </c>
      <c r="H6" s="91" t="s">
        <v>99</v>
      </c>
      <c r="I6" s="90" t="s">
        <v>100</v>
      </c>
      <c r="J6" s="92" t="s">
        <v>111</v>
      </c>
      <c r="K6" s="44">
        <v>1</v>
      </c>
      <c r="L6" s="45" t="s">
        <v>34</v>
      </c>
      <c r="M6" s="93">
        <v>43031</v>
      </c>
      <c r="N6" s="93">
        <f t="shared" si="7"/>
        <v>43159</v>
      </c>
      <c r="O6" s="94"/>
      <c r="P6" s="48" t="str">
        <f t="shared" si="8"/>
        <v/>
      </c>
      <c r="Q6" s="49">
        <v>110000</v>
      </c>
      <c r="R6" s="49"/>
      <c r="S6" s="50"/>
      <c r="T6" s="49">
        <f t="shared" si="9"/>
        <v>110000</v>
      </c>
      <c r="U6" s="51">
        <f t="shared" si="10"/>
        <v>110000</v>
      </c>
      <c r="V6" s="52">
        <f t="shared" si="11"/>
        <v>22000</v>
      </c>
      <c r="W6" s="53">
        <v>113093.5</v>
      </c>
      <c r="X6" s="51">
        <f t="shared" si="13"/>
        <v>0</v>
      </c>
      <c r="Y6" s="52">
        <f t="shared" si="14"/>
        <v>0</v>
      </c>
      <c r="Z6" s="53">
        <f t="shared" si="15"/>
        <v>0</v>
      </c>
      <c r="AA6" s="54">
        <f t="shared" si="16"/>
        <v>0</v>
      </c>
      <c r="AB6" s="55">
        <f>IF(AB$1&lt;$N6,0,AB$2)</f>
        <v>0.1</v>
      </c>
      <c r="AC6" s="55">
        <f t="shared" si="17"/>
        <v>0.1</v>
      </c>
      <c r="AD6" s="55">
        <f t="shared" si="17"/>
        <v>0.1</v>
      </c>
      <c r="AE6" s="55">
        <f t="shared" si="17"/>
        <v>0.1</v>
      </c>
      <c r="AF6" s="55">
        <f t="shared" si="17"/>
        <v>0.1</v>
      </c>
      <c r="AG6" s="55">
        <f t="shared" si="17"/>
        <v>0.15</v>
      </c>
      <c r="AH6" s="55">
        <f t="shared" si="17"/>
        <v>0.15</v>
      </c>
      <c r="AI6" s="55">
        <f t="shared" si="17"/>
        <v>0.15</v>
      </c>
      <c r="AJ6" s="55">
        <f t="shared" si="17"/>
        <v>0.05</v>
      </c>
      <c r="AK6" s="56">
        <f t="shared" si="17"/>
        <v>0</v>
      </c>
      <c r="AL6" s="57">
        <f t="shared" si="18"/>
        <v>0</v>
      </c>
      <c r="AM6" s="52">
        <f t="shared" si="18"/>
        <v>11309.35</v>
      </c>
      <c r="AN6" s="52">
        <f t="shared" si="18"/>
        <v>11309.35</v>
      </c>
      <c r="AO6" s="52">
        <f t="shared" si="18"/>
        <v>11309.35</v>
      </c>
      <c r="AP6" s="52">
        <f t="shared" si="18"/>
        <v>11309.35</v>
      </c>
      <c r="AQ6" s="52">
        <f t="shared" si="18"/>
        <v>11309.35</v>
      </c>
      <c r="AR6" s="52">
        <f t="shared" si="18"/>
        <v>16964.024999999998</v>
      </c>
      <c r="AS6" s="52">
        <f t="shared" si="18"/>
        <v>16964.024999999998</v>
      </c>
      <c r="AT6" s="52">
        <f t="shared" si="18"/>
        <v>16964.024999999998</v>
      </c>
      <c r="AU6" s="52">
        <f t="shared" si="18"/>
        <v>5654.6750000000002</v>
      </c>
      <c r="AV6" s="52">
        <f t="shared" si="18"/>
        <v>0</v>
      </c>
      <c r="AW6" s="333"/>
      <c r="AX6" s="60">
        <f t="shared" si="19"/>
        <v>1</v>
      </c>
      <c r="AY6" s="55">
        <f t="shared" si="20"/>
        <v>0</v>
      </c>
      <c r="AZ6" s="55">
        <f t="shared" si="20"/>
        <v>0</v>
      </c>
      <c r="BA6" s="55">
        <f t="shared" si="20"/>
        <v>0</v>
      </c>
      <c r="BB6" s="55">
        <f t="shared" si="20"/>
        <v>0</v>
      </c>
      <c r="BC6" s="55">
        <f t="shared" si="20"/>
        <v>0</v>
      </c>
      <c r="BD6" s="55">
        <f t="shared" si="20"/>
        <v>0</v>
      </c>
      <c r="BE6" s="55">
        <f t="shared" si="20"/>
        <v>0</v>
      </c>
      <c r="BF6" s="55">
        <f t="shared" si="20"/>
        <v>0</v>
      </c>
      <c r="BG6" s="55">
        <f t="shared" si="20"/>
        <v>0</v>
      </c>
      <c r="BH6" s="56">
        <f t="shared" si="20"/>
        <v>0</v>
      </c>
      <c r="BI6" s="59">
        <f t="shared" si="21"/>
        <v>0</v>
      </c>
      <c r="BJ6" s="58">
        <f t="shared" si="21"/>
        <v>0</v>
      </c>
      <c r="BK6" s="58">
        <f t="shared" si="21"/>
        <v>0</v>
      </c>
      <c r="BL6" s="58">
        <f t="shared" si="21"/>
        <v>0</v>
      </c>
      <c r="BM6" s="58">
        <f t="shared" si="21"/>
        <v>0</v>
      </c>
      <c r="BN6" s="58">
        <f t="shared" si="21"/>
        <v>0</v>
      </c>
      <c r="BO6" s="58">
        <f t="shared" si="21"/>
        <v>0</v>
      </c>
      <c r="BP6" s="58">
        <f t="shared" si="21"/>
        <v>0</v>
      </c>
      <c r="BQ6" s="58">
        <f t="shared" si="21"/>
        <v>0</v>
      </c>
      <c r="BR6" s="58">
        <f t="shared" si="21"/>
        <v>0</v>
      </c>
      <c r="BS6" s="61">
        <f t="shared" si="21"/>
        <v>0</v>
      </c>
    </row>
    <row r="7" spans="1:71" s="15" customFormat="1" ht="16.8" thickTop="1" thickBot="1" x14ac:dyDescent="0.35">
      <c r="A7" s="138"/>
      <c r="B7" s="62" t="s">
        <v>38</v>
      </c>
      <c r="C7" s="63"/>
      <c r="D7" s="64"/>
      <c r="E7" s="65"/>
      <c r="F7" s="66"/>
      <c r="G7" s="66"/>
      <c r="H7" s="67"/>
      <c r="I7" s="66"/>
      <c r="J7" s="68"/>
      <c r="K7" s="69">
        <v>1</v>
      </c>
      <c r="L7" s="45"/>
      <c r="M7" s="70"/>
      <c r="N7" s="70" t="str">
        <f t="shared" si="7"/>
        <v/>
      </c>
      <c r="O7" s="71">
        <v>3</v>
      </c>
      <c r="P7" s="72">
        <f t="shared" si="8"/>
        <v>43312</v>
      </c>
      <c r="Q7" s="73">
        <v>115000</v>
      </c>
      <c r="R7" s="73"/>
      <c r="S7" s="74"/>
      <c r="T7" s="73">
        <f t="shared" si="9"/>
        <v>115000</v>
      </c>
      <c r="U7" s="75">
        <f t="shared" si="10"/>
        <v>0</v>
      </c>
      <c r="V7" s="76">
        <f t="shared" si="11"/>
        <v>0</v>
      </c>
      <c r="W7" s="77">
        <f t="shared" si="12"/>
        <v>0</v>
      </c>
      <c r="X7" s="75">
        <f t="shared" si="13"/>
        <v>115000</v>
      </c>
      <c r="Y7" s="76">
        <f t="shared" si="14"/>
        <v>23000</v>
      </c>
      <c r="Z7" s="77">
        <f t="shared" si="15"/>
        <v>92000</v>
      </c>
      <c r="AA7" s="78">
        <f t="shared" si="16"/>
        <v>1</v>
      </c>
      <c r="AB7" s="79">
        <f t="shared" si="17"/>
        <v>0</v>
      </c>
      <c r="AC7" s="79">
        <f t="shared" si="17"/>
        <v>0</v>
      </c>
      <c r="AD7" s="79">
        <f t="shared" si="17"/>
        <v>0</v>
      </c>
      <c r="AE7" s="79">
        <f t="shared" si="17"/>
        <v>0</v>
      </c>
      <c r="AF7" s="79">
        <f t="shared" si="17"/>
        <v>0</v>
      </c>
      <c r="AG7" s="79">
        <f t="shared" si="17"/>
        <v>0</v>
      </c>
      <c r="AH7" s="79">
        <f t="shared" si="17"/>
        <v>0</v>
      </c>
      <c r="AI7" s="79">
        <f t="shared" si="17"/>
        <v>0</v>
      </c>
      <c r="AJ7" s="79">
        <f t="shared" si="17"/>
        <v>0</v>
      </c>
      <c r="AK7" s="80">
        <f t="shared" si="17"/>
        <v>0</v>
      </c>
      <c r="AL7" s="81">
        <f t="shared" si="18"/>
        <v>0</v>
      </c>
      <c r="AM7" s="76">
        <f t="shared" si="18"/>
        <v>0</v>
      </c>
      <c r="AN7" s="76">
        <f t="shared" si="18"/>
        <v>0</v>
      </c>
      <c r="AO7" s="76">
        <f t="shared" si="18"/>
        <v>0</v>
      </c>
      <c r="AP7" s="76">
        <f t="shared" si="18"/>
        <v>0</v>
      </c>
      <c r="AQ7" s="76">
        <f t="shared" si="18"/>
        <v>0</v>
      </c>
      <c r="AR7" s="76">
        <f t="shared" si="18"/>
        <v>0</v>
      </c>
      <c r="AS7" s="76">
        <f t="shared" si="18"/>
        <v>0</v>
      </c>
      <c r="AT7" s="76">
        <f t="shared" si="18"/>
        <v>0</v>
      </c>
      <c r="AU7" s="76">
        <f t="shared" si="18"/>
        <v>0</v>
      </c>
      <c r="AV7" s="76">
        <f t="shared" si="18"/>
        <v>0</v>
      </c>
      <c r="AW7" s="333"/>
      <c r="AX7" s="84">
        <f t="shared" si="19"/>
        <v>0.19999999999999984</v>
      </c>
      <c r="AY7" s="79">
        <f t="shared" si="20"/>
        <v>0</v>
      </c>
      <c r="AZ7" s="79">
        <f t="shared" si="20"/>
        <v>0</v>
      </c>
      <c r="BA7" s="79">
        <f t="shared" si="20"/>
        <v>0.1</v>
      </c>
      <c r="BB7" s="79">
        <f t="shared" si="20"/>
        <v>0.1</v>
      </c>
      <c r="BC7" s="79">
        <f t="shared" si="20"/>
        <v>0.1</v>
      </c>
      <c r="BD7" s="79">
        <f t="shared" si="20"/>
        <v>0.15</v>
      </c>
      <c r="BE7" s="79">
        <f t="shared" si="20"/>
        <v>0.15</v>
      </c>
      <c r="BF7" s="79">
        <f t="shared" si="20"/>
        <v>0.15</v>
      </c>
      <c r="BG7" s="79">
        <f t="shared" si="20"/>
        <v>0.05</v>
      </c>
      <c r="BH7" s="80">
        <f t="shared" si="20"/>
        <v>0</v>
      </c>
      <c r="BI7" s="83">
        <f t="shared" si="21"/>
        <v>18399.999999999985</v>
      </c>
      <c r="BJ7" s="82">
        <f t="shared" si="21"/>
        <v>0</v>
      </c>
      <c r="BK7" s="82">
        <f t="shared" si="21"/>
        <v>0</v>
      </c>
      <c r="BL7" s="82">
        <f t="shared" si="21"/>
        <v>9200</v>
      </c>
      <c r="BM7" s="82">
        <f t="shared" si="21"/>
        <v>9200</v>
      </c>
      <c r="BN7" s="82">
        <f t="shared" si="21"/>
        <v>9200</v>
      </c>
      <c r="BO7" s="82">
        <f t="shared" si="21"/>
        <v>13800</v>
      </c>
      <c r="BP7" s="82">
        <f t="shared" si="21"/>
        <v>13800</v>
      </c>
      <c r="BQ7" s="82">
        <f t="shared" si="21"/>
        <v>13800</v>
      </c>
      <c r="BR7" s="82">
        <f t="shared" si="21"/>
        <v>4600</v>
      </c>
      <c r="BS7" s="85">
        <f t="shared" si="21"/>
        <v>0</v>
      </c>
    </row>
    <row r="8" spans="1:71" s="15" customFormat="1" ht="16.8" thickTop="1" thickBot="1" x14ac:dyDescent="0.35">
      <c r="A8" s="138"/>
      <c r="B8" s="86" t="s">
        <v>39</v>
      </c>
      <c r="C8" s="87"/>
      <c r="D8" s="88"/>
      <c r="E8" s="89"/>
      <c r="F8" s="90"/>
      <c r="G8" s="90"/>
      <c r="H8" s="91"/>
      <c r="I8" s="90"/>
      <c r="J8" s="92"/>
      <c r="K8" s="44">
        <v>1</v>
      </c>
      <c r="L8" s="45"/>
      <c r="M8" s="93"/>
      <c r="N8" s="93" t="str">
        <f t="shared" si="7"/>
        <v/>
      </c>
      <c r="O8" s="94">
        <v>4</v>
      </c>
      <c r="P8" s="48">
        <f t="shared" si="8"/>
        <v>43343</v>
      </c>
      <c r="Q8" s="49">
        <v>120000</v>
      </c>
      <c r="R8" s="49"/>
      <c r="S8" s="50"/>
      <c r="T8" s="49">
        <f t="shared" si="9"/>
        <v>120000</v>
      </c>
      <c r="U8" s="51">
        <f t="shared" si="10"/>
        <v>0</v>
      </c>
      <c r="V8" s="52">
        <f t="shared" si="11"/>
        <v>0</v>
      </c>
      <c r="W8" s="53">
        <f t="shared" si="12"/>
        <v>0</v>
      </c>
      <c r="X8" s="51">
        <f t="shared" si="13"/>
        <v>120000</v>
      </c>
      <c r="Y8" s="52">
        <f t="shared" si="14"/>
        <v>24000</v>
      </c>
      <c r="Z8" s="53">
        <f t="shared" si="15"/>
        <v>96000</v>
      </c>
      <c r="AA8" s="54">
        <f t="shared" si="16"/>
        <v>1</v>
      </c>
      <c r="AB8" s="55">
        <f t="shared" si="17"/>
        <v>0</v>
      </c>
      <c r="AC8" s="55">
        <f t="shared" si="17"/>
        <v>0</v>
      </c>
      <c r="AD8" s="55">
        <f t="shared" si="17"/>
        <v>0</v>
      </c>
      <c r="AE8" s="55">
        <f t="shared" si="17"/>
        <v>0</v>
      </c>
      <c r="AF8" s="55">
        <f t="shared" si="17"/>
        <v>0</v>
      </c>
      <c r="AG8" s="55">
        <f t="shared" si="17"/>
        <v>0</v>
      </c>
      <c r="AH8" s="55">
        <f t="shared" si="17"/>
        <v>0</v>
      </c>
      <c r="AI8" s="55">
        <f t="shared" si="17"/>
        <v>0</v>
      </c>
      <c r="AJ8" s="55">
        <f t="shared" si="17"/>
        <v>0</v>
      </c>
      <c r="AK8" s="56">
        <f t="shared" si="17"/>
        <v>0</v>
      </c>
      <c r="AL8" s="57">
        <f t="shared" si="18"/>
        <v>0</v>
      </c>
      <c r="AM8" s="52">
        <f t="shared" si="18"/>
        <v>0</v>
      </c>
      <c r="AN8" s="52">
        <f t="shared" si="18"/>
        <v>0</v>
      </c>
      <c r="AO8" s="52">
        <f t="shared" si="18"/>
        <v>0</v>
      </c>
      <c r="AP8" s="52">
        <f t="shared" si="18"/>
        <v>0</v>
      </c>
      <c r="AQ8" s="52">
        <f t="shared" si="18"/>
        <v>0</v>
      </c>
      <c r="AR8" s="52">
        <f t="shared" si="18"/>
        <v>0</v>
      </c>
      <c r="AS8" s="52">
        <f t="shared" si="18"/>
        <v>0</v>
      </c>
      <c r="AT8" s="52">
        <f t="shared" si="18"/>
        <v>0</v>
      </c>
      <c r="AU8" s="52">
        <f t="shared" si="18"/>
        <v>0</v>
      </c>
      <c r="AV8" s="52">
        <f t="shared" si="18"/>
        <v>0</v>
      </c>
      <c r="AW8" s="333"/>
      <c r="AX8" s="60">
        <f t="shared" si="19"/>
        <v>0.29999999999999993</v>
      </c>
      <c r="AY8" s="55">
        <f t="shared" si="20"/>
        <v>0</v>
      </c>
      <c r="AZ8" s="55">
        <f t="shared" si="20"/>
        <v>0</v>
      </c>
      <c r="BA8" s="55">
        <f t="shared" si="20"/>
        <v>0</v>
      </c>
      <c r="BB8" s="55">
        <f t="shared" si="20"/>
        <v>0.1</v>
      </c>
      <c r="BC8" s="55">
        <f t="shared" si="20"/>
        <v>0.1</v>
      </c>
      <c r="BD8" s="55">
        <f t="shared" si="20"/>
        <v>0.15</v>
      </c>
      <c r="BE8" s="55">
        <f t="shared" si="20"/>
        <v>0.15</v>
      </c>
      <c r="BF8" s="55">
        <f t="shared" si="20"/>
        <v>0.15</v>
      </c>
      <c r="BG8" s="55">
        <f t="shared" si="20"/>
        <v>0.05</v>
      </c>
      <c r="BH8" s="56">
        <f t="shared" si="20"/>
        <v>0</v>
      </c>
      <c r="BI8" s="59">
        <f t="shared" si="21"/>
        <v>28799.999999999993</v>
      </c>
      <c r="BJ8" s="58">
        <f t="shared" si="21"/>
        <v>0</v>
      </c>
      <c r="BK8" s="58">
        <f t="shared" si="21"/>
        <v>0</v>
      </c>
      <c r="BL8" s="58">
        <f t="shared" si="21"/>
        <v>0</v>
      </c>
      <c r="BM8" s="58">
        <f t="shared" si="21"/>
        <v>9600</v>
      </c>
      <c r="BN8" s="58">
        <f t="shared" si="21"/>
        <v>9600</v>
      </c>
      <c r="BO8" s="58">
        <f t="shared" si="21"/>
        <v>14400</v>
      </c>
      <c r="BP8" s="58">
        <f t="shared" si="21"/>
        <v>14400</v>
      </c>
      <c r="BQ8" s="58">
        <f t="shared" si="21"/>
        <v>14400</v>
      </c>
      <c r="BR8" s="58">
        <f t="shared" si="21"/>
        <v>4800</v>
      </c>
      <c r="BS8" s="61">
        <f t="shared" si="21"/>
        <v>0</v>
      </c>
    </row>
    <row r="9" spans="1:71" s="15" customFormat="1" ht="16.8" thickTop="1" thickBot="1" x14ac:dyDescent="0.35">
      <c r="A9" s="138"/>
      <c r="B9" s="62" t="s">
        <v>40</v>
      </c>
      <c r="C9" s="63"/>
      <c r="D9" s="64"/>
      <c r="E9" s="65"/>
      <c r="F9" s="66"/>
      <c r="G9" s="66"/>
      <c r="H9" s="67"/>
      <c r="I9" s="66"/>
      <c r="J9" s="68"/>
      <c r="K9" s="69">
        <v>1</v>
      </c>
      <c r="L9" s="45"/>
      <c r="M9" s="70"/>
      <c r="N9" s="70" t="str">
        <f t="shared" si="7"/>
        <v/>
      </c>
      <c r="O9" s="71">
        <v>4</v>
      </c>
      <c r="P9" s="72">
        <f t="shared" si="8"/>
        <v>43343</v>
      </c>
      <c r="Q9" s="73">
        <v>125000</v>
      </c>
      <c r="R9" s="73"/>
      <c r="S9" s="74"/>
      <c r="T9" s="73">
        <f t="shared" si="9"/>
        <v>125000</v>
      </c>
      <c r="U9" s="75">
        <f t="shared" si="10"/>
        <v>0</v>
      </c>
      <c r="V9" s="76">
        <f t="shared" si="11"/>
        <v>0</v>
      </c>
      <c r="W9" s="77">
        <f t="shared" si="12"/>
        <v>0</v>
      </c>
      <c r="X9" s="75">
        <f t="shared" si="13"/>
        <v>125000</v>
      </c>
      <c r="Y9" s="76">
        <f t="shared" si="14"/>
        <v>25000</v>
      </c>
      <c r="Z9" s="77">
        <f t="shared" si="15"/>
        <v>100000</v>
      </c>
      <c r="AA9" s="78">
        <f t="shared" si="16"/>
        <v>1</v>
      </c>
      <c r="AB9" s="79">
        <f t="shared" si="17"/>
        <v>0</v>
      </c>
      <c r="AC9" s="79">
        <f t="shared" si="17"/>
        <v>0</v>
      </c>
      <c r="AD9" s="79">
        <f t="shared" si="17"/>
        <v>0</v>
      </c>
      <c r="AE9" s="79">
        <f t="shared" si="17"/>
        <v>0</v>
      </c>
      <c r="AF9" s="79">
        <f t="shared" si="17"/>
        <v>0</v>
      </c>
      <c r="AG9" s="79">
        <f t="shared" si="17"/>
        <v>0</v>
      </c>
      <c r="AH9" s="79">
        <f t="shared" si="17"/>
        <v>0</v>
      </c>
      <c r="AI9" s="79">
        <f t="shared" si="17"/>
        <v>0</v>
      </c>
      <c r="AJ9" s="79">
        <f t="shared" si="17"/>
        <v>0</v>
      </c>
      <c r="AK9" s="80">
        <f t="shared" si="17"/>
        <v>0</v>
      </c>
      <c r="AL9" s="81">
        <f t="shared" si="18"/>
        <v>0</v>
      </c>
      <c r="AM9" s="76">
        <f t="shared" si="18"/>
        <v>0</v>
      </c>
      <c r="AN9" s="76">
        <f t="shared" si="18"/>
        <v>0</v>
      </c>
      <c r="AO9" s="76">
        <f t="shared" si="18"/>
        <v>0</v>
      </c>
      <c r="AP9" s="76">
        <f t="shared" si="18"/>
        <v>0</v>
      </c>
      <c r="AQ9" s="76">
        <f t="shared" si="18"/>
        <v>0</v>
      </c>
      <c r="AR9" s="76">
        <f t="shared" si="18"/>
        <v>0</v>
      </c>
      <c r="AS9" s="76">
        <f t="shared" si="18"/>
        <v>0</v>
      </c>
      <c r="AT9" s="76">
        <f t="shared" si="18"/>
        <v>0</v>
      </c>
      <c r="AU9" s="76">
        <f t="shared" si="18"/>
        <v>0</v>
      </c>
      <c r="AV9" s="76">
        <f t="shared" si="18"/>
        <v>0</v>
      </c>
      <c r="AW9" s="333"/>
      <c r="AX9" s="84">
        <f t="shared" si="19"/>
        <v>0.29999999999999993</v>
      </c>
      <c r="AY9" s="79">
        <f t="shared" si="20"/>
        <v>0</v>
      </c>
      <c r="AZ9" s="79">
        <f t="shared" si="20"/>
        <v>0</v>
      </c>
      <c r="BA9" s="79">
        <f t="shared" si="20"/>
        <v>0</v>
      </c>
      <c r="BB9" s="79">
        <f t="shared" si="20"/>
        <v>0.1</v>
      </c>
      <c r="BC9" s="79">
        <f t="shared" si="20"/>
        <v>0.1</v>
      </c>
      <c r="BD9" s="79">
        <f t="shared" si="20"/>
        <v>0.15</v>
      </c>
      <c r="BE9" s="79">
        <f t="shared" si="20"/>
        <v>0.15</v>
      </c>
      <c r="BF9" s="79">
        <f t="shared" si="20"/>
        <v>0.15</v>
      </c>
      <c r="BG9" s="79">
        <f t="shared" si="20"/>
        <v>0.05</v>
      </c>
      <c r="BH9" s="80">
        <f t="shared" si="20"/>
        <v>0</v>
      </c>
      <c r="BI9" s="83">
        <f t="shared" si="21"/>
        <v>29999.999999999993</v>
      </c>
      <c r="BJ9" s="82">
        <f t="shared" si="21"/>
        <v>0</v>
      </c>
      <c r="BK9" s="82">
        <f t="shared" si="21"/>
        <v>0</v>
      </c>
      <c r="BL9" s="82">
        <f t="shared" si="21"/>
        <v>0</v>
      </c>
      <c r="BM9" s="82">
        <f t="shared" si="21"/>
        <v>10000</v>
      </c>
      <c r="BN9" s="82">
        <f t="shared" si="21"/>
        <v>10000</v>
      </c>
      <c r="BO9" s="82">
        <f t="shared" si="21"/>
        <v>15000</v>
      </c>
      <c r="BP9" s="82">
        <f t="shared" si="21"/>
        <v>15000</v>
      </c>
      <c r="BQ9" s="82">
        <f t="shared" si="21"/>
        <v>15000</v>
      </c>
      <c r="BR9" s="82">
        <f t="shared" si="21"/>
        <v>5000</v>
      </c>
      <c r="BS9" s="85">
        <f t="shared" si="21"/>
        <v>0</v>
      </c>
    </row>
    <row r="10" spans="1:71" s="15" customFormat="1" ht="16.8" thickTop="1" thickBot="1" x14ac:dyDescent="0.35">
      <c r="A10" s="138"/>
      <c r="B10" s="86" t="s">
        <v>41</v>
      </c>
      <c r="C10" s="87"/>
      <c r="D10" s="88"/>
      <c r="E10" s="89"/>
      <c r="F10" s="90"/>
      <c r="G10" s="90"/>
      <c r="H10" s="91"/>
      <c r="I10" s="90"/>
      <c r="J10" s="92"/>
      <c r="K10" s="44">
        <v>1</v>
      </c>
      <c r="L10" s="45"/>
      <c r="M10" s="93"/>
      <c r="N10" s="93" t="str">
        <f t="shared" si="7"/>
        <v/>
      </c>
      <c r="O10" s="94">
        <v>4</v>
      </c>
      <c r="P10" s="48">
        <f t="shared" si="8"/>
        <v>43343</v>
      </c>
      <c r="Q10" s="49">
        <v>130000</v>
      </c>
      <c r="R10" s="49"/>
      <c r="S10" s="50"/>
      <c r="T10" s="49">
        <f t="shared" si="9"/>
        <v>130000</v>
      </c>
      <c r="U10" s="51">
        <f t="shared" si="10"/>
        <v>0</v>
      </c>
      <c r="V10" s="52">
        <f t="shared" si="11"/>
        <v>0</v>
      </c>
      <c r="W10" s="53">
        <f t="shared" si="12"/>
        <v>0</v>
      </c>
      <c r="X10" s="51">
        <f t="shared" si="13"/>
        <v>130000</v>
      </c>
      <c r="Y10" s="52">
        <f t="shared" si="14"/>
        <v>26000</v>
      </c>
      <c r="Z10" s="53">
        <f t="shared" si="15"/>
        <v>104000</v>
      </c>
      <c r="AA10" s="54">
        <f t="shared" si="16"/>
        <v>1</v>
      </c>
      <c r="AB10" s="55">
        <f t="shared" si="17"/>
        <v>0</v>
      </c>
      <c r="AC10" s="55">
        <f t="shared" si="17"/>
        <v>0</v>
      </c>
      <c r="AD10" s="55">
        <f t="shared" si="17"/>
        <v>0</v>
      </c>
      <c r="AE10" s="55">
        <f t="shared" si="17"/>
        <v>0</v>
      </c>
      <c r="AF10" s="55">
        <f t="shared" si="17"/>
        <v>0</v>
      </c>
      <c r="AG10" s="55">
        <f t="shared" si="17"/>
        <v>0</v>
      </c>
      <c r="AH10" s="55">
        <f t="shared" si="17"/>
        <v>0</v>
      </c>
      <c r="AI10" s="55">
        <f t="shared" si="17"/>
        <v>0</v>
      </c>
      <c r="AJ10" s="55">
        <f t="shared" si="17"/>
        <v>0</v>
      </c>
      <c r="AK10" s="56">
        <f t="shared" si="17"/>
        <v>0</v>
      </c>
      <c r="AL10" s="57">
        <f t="shared" si="18"/>
        <v>0</v>
      </c>
      <c r="AM10" s="52">
        <f t="shared" si="18"/>
        <v>0</v>
      </c>
      <c r="AN10" s="52">
        <f t="shared" si="18"/>
        <v>0</v>
      </c>
      <c r="AO10" s="52">
        <f t="shared" si="18"/>
        <v>0</v>
      </c>
      <c r="AP10" s="52">
        <f t="shared" si="18"/>
        <v>0</v>
      </c>
      <c r="AQ10" s="52">
        <f t="shared" si="18"/>
        <v>0</v>
      </c>
      <c r="AR10" s="52">
        <f t="shared" si="18"/>
        <v>0</v>
      </c>
      <c r="AS10" s="52">
        <f t="shared" si="18"/>
        <v>0</v>
      </c>
      <c r="AT10" s="52">
        <f t="shared" si="18"/>
        <v>0</v>
      </c>
      <c r="AU10" s="52">
        <f t="shared" si="18"/>
        <v>0</v>
      </c>
      <c r="AV10" s="52">
        <f t="shared" si="18"/>
        <v>0</v>
      </c>
      <c r="AW10" s="333"/>
      <c r="AX10" s="60">
        <f t="shared" si="19"/>
        <v>0.29999999999999993</v>
      </c>
      <c r="AY10" s="55">
        <f t="shared" si="20"/>
        <v>0</v>
      </c>
      <c r="AZ10" s="55">
        <f t="shared" si="20"/>
        <v>0</v>
      </c>
      <c r="BA10" s="55">
        <f t="shared" si="20"/>
        <v>0</v>
      </c>
      <c r="BB10" s="55">
        <f t="shared" si="20"/>
        <v>0.1</v>
      </c>
      <c r="BC10" s="55">
        <f t="shared" si="20"/>
        <v>0.1</v>
      </c>
      <c r="BD10" s="55">
        <f t="shared" si="20"/>
        <v>0.15</v>
      </c>
      <c r="BE10" s="55">
        <f t="shared" si="20"/>
        <v>0.15</v>
      </c>
      <c r="BF10" s="55">
        <f t="shared" si="20"/>
        <v>0.15</v>
      </c>
      <c r="BG10" s="55">
        <f t="shared" si="20"/>
        <v>0.05</v>
      </c>
      <c r="BH10" s="56">
        <f t="shared" si="20"/>
        <v>0</v>
      </c>
      <c r="BI10" s="59">
        <f t="shared" si="21"/>
        <v>31199.999999999993</v>
      </c>
      <c r="BJ10" s="58">
        <f t="shared" si="21"/>
        <v>0</v>
      </c>
      <c r="BK10" s="58">
        <f t="shared" si="21"/>
        <v>0</v>
      </c>
      <c r="BL10" s="58">
        <f t="shared" si="21"/>
        <v>0</v>
      </c>
      <c r="BM10" s="58">
        <f t="shared" si="21"/>
        <v>10400</v>
      </c>
      <c r="BN10" s="58">
        <f t="shared" si="21"/>
        <v>10400</v>
      </c>
      <c r="BO10" s="58">
        <f t="shared" si="21"/>
        <v>15600</v>
      </c>
      <c r="BP10" s="58">
        <f t="shared" si="21"/>
        <v>15600</v>
      </c>
      <c r="BQ10" s="58">
        <f t="shared" si="21"/>
        <v>15600</v>
      </c>
      <c r="BR10" s="58">
        <f t="shared" si="21"/>
        <v>5200</v>
      </c>
      <c r="BS10" s="61">
        <f t="shared" si="21"/>
        <v>0</v>
      </c>
    </row>
    <row r="11" spans="1:71" s="15" customFormat="1" ht="16.8" thickTop="1" thickBot="1" x14ac:dyDescent="0.35">
      <c r="A11" s="138"/>
      <c r="B11" s="62" t="s">
        <v>42</v>
      </c>
      <c r="C11" s="63"/>
      <c r="D11" s="64"/>
      <c r="E11" s="65"/>
      <c r="F11" s="66"/>
      <c r="G11" s="66"/>
      <c r="H11" s="67"/>
      <c r="I11" s="66"/>
      <c r="J11" s="68"/>
      <c r="K11" s="69">
        <v>1</v>
      </c>
      <c r="L11" s="45"/>
      <c r="M11" s="70"/>
      <c r="N11" s="70" t="str">
        <f t="shared" si="7"/>
        <v/>
      </c>
      <c r="O11" s="71">
        <v>5</v>
      </c>
      <c r="P11" s="72">
        <f t="shared" si="8"/>
        <v>43373</v>
      </c>
      <c r="Q11" s="73">
        <v>135000</v>
      </c>
      <c r="R11" s="73"/>
      <c r="S11" s="74"/>
      <c r="T11" s="73">
        <f t="shared" si="9"/>
        <v>135000</v>
      </c>
      <c r="U11" s="75">
        <f t="shared" si="10"/>
        <v>0</v>
      </c>
      <c r="V11" s="76">
        <f t="shared" si="11"/>
        <v>0</v>
      </c>
      <c r="W11" s="77">
        <f t="shared" si="12"/>
        <v>0</v>
      </c>
      <c r="X11" s="75">
        <f t="shared" si="13"/>
        <v>135000</v>
      </c>
      <c r="Y11" s="76">
        <f t="shared" si="14"/>
        <v>27000</v>
      </c>
      <c r="Z11" s="77">
        <f t="shared" si="15"/>
        <v>108000</v>
      </c>
      <c r="AA11" s="78">
        <f t="shared" si="16"/>
        <v>1</v>
      </c>
      <c r="AB11" s="79">
        <f t="shared" si="17"/>
        <v>0</v>
      </c>
      <c r="AC11" s="79">
        <f t="shared" si="17"/>
        <v>0</v>
      </c>
      <c r="AD11" s="79">
        <f t="shared" si="17"/>
        <v>0</v>
      </c>
      <c r="AE11" s="79">
        <f t="shared" si="17"/>
        <v>0</v>
      </c>
      <c r="AF11" s="79">
        <f t="shared" si="17"/>
        <v>0</v>
      </c>
      <c r="AG11" s="79">
        <f t="shared" si="17"/>
        <v>0</v>
      </c>
      <c r="AH11" s="79">
        <f t="shared" si="17"/>
        <v>0</v>
      </c>
      <c r="AI11" s="79">
        <f t="shared" si="17"/>
        <v>0</v>
      </c>
      <c r="AJ11" s="79">
        <f t="shared" si="17"/>
        <v>0</v>
      </c>
      <c r="AK11" s="80">
        <f t="shared" si="17"/>
        <v>0</v>
      </c>
      <c r="AL11" s="81">
        <f t="shared" si="18"/>
        <v>0</v>
      </c>
      <c r="AM11" s="76">
        <f t="shared" si="18"/>
        <v>0</v>
      </c>
      <c r="AN11" s="76">
        <f t="shared" si="18"/>
        <v>0</v>
      </c>
      <c r="AO11" s="76">
        <f t="shared" si="18"/>
        <v>0</v>
      </c>
      <c r="AP11" s="76">
        <f t="shared" si="18"/>
        <v>0</v>
      </c>
      <c r="AQ11" s="76">
        <f t="shared" si="18"/>
        <v>0</v>
      </c>
      <c r="AR11" s="76">
        <f t="shared" si="18"/>
        <v>0</v>
      </c>
      <c r="AS11" s="76">
        <f t="shared" si="18"/>
        <v>0</v>
      </c>
      <c r="AT11" s="76">
        <f t="shared" si="18"/>
        <v>0</v>
      </c>
      <c r="AU11" s="76">
        <f t="shared" si="18"/>
        <v>0</v>
      </c>
      <c r="AV11" s="76">
        <f t="shared" si="18"/>
        <v>0</v>
      </c>
      <c r="AW11" s="333"/>
      <c r="AX11" s="84">
        <f t="shared" si="19"/>
        <v>0.29999999999999993</v>
      </c>
      <c r="AY11" s="79">
        <f t="shared" si="20"/>
        <v>0</v>
      </c>
      <c r="AZ11" s="79">
        <f t="shared" si="20"/>
        <v>0</v>
      </c>
      <c r="BA11" s="79">
        <f t="shared" si="20"/>
        <v>0</v>
      </c>
      <c r="BB11" s="79">
        <f t="shared" si="20"/>
        <v>0.1</v>
      </c>
      <c r="BC11" s="79">
        <f t="shared" si="20"/>
        <v>0.1</v>
      </c>
      <c r="BD11" s="79">
        <f t="shared" si="20"/>
        <v>0.15</v>
      </c>
      <c r="BE11" s="79">
        <f t="shared" si="20"/>
        <v>0.15</v>
      </c>
      <c r="BF11" s="79">
        <f t="shared" si="20"/>
        <v>0.15</v>
      </c>
      <c r="BG11" s="79">
        <f t="shared" si="20"/>
        <v>0.05</v>
      </c>
      <c r="BH11" s="80">
        <f t="shared" si="20"/>
        <v>0</v>
      </c>
      <c r="BI11" s="83">
        <f t="shared" si="21"/>
        <v>32399.999999999993</v>
      </c>
      <c r="BJ11" s="82">
        <f t="shared" si="21"/>
        <v>0</v>
      </c>
      <c r="BK11" s="82">
        <f t="shared" si="21"/>
        <v>0</v>
      </c>
      <c r="BL11" s="82">
        <f t="shared" si="21"/>
        <v>0</v>
      </c>
      <c r="BM11" s="82">
        <f t="shared" si="21"/>
        <v>10800</v>
      </c>
      <c r="BN11" s="82">
        <f t="shared" si="21"/>
        <v>10800</v>
      </c>
      <c r="BO11" s="82">
        <f t="shared" si="21"/>
        <v>16200</v>
      </c>
      <c r="BP11" s="82">
        <f t="shared" si="21"/>
        <v>16200</v>
      </c>
      <c r="BQ11" s="82">
        <f t="shared" si="21"/>
        <v>16200</v>
      </c>
      <c r="BR11" s="82">
        <f t="shared" si="21"/>
        <v>5400</v>
      </c>
      <c r="BS11" s="85">
        <f t="shared" si="21"/>
        <v>0</v>
      </c>
    </row>
    <row r="12" spans="1:71" s="15" customFormat="1" ht="16.8" thickTop="1" thickBot="1" x14ac:dyDescent="0.35">
      <c r="A12" s="138"/>
      <c r="B12" s="86" t="s">
        <v>43</v>
      </c>
      <c r="C12" s="87"/>
      <c r="D12" s="88"/>
      <c r="E12" s="89"/>
      <c r="F12" s="90"/>
      <c r="G12" s="90"/>
      <c r="H12" s="91"/>
      <c r="I12" s="90"/>
      <c r="J12" s="92"/>
      <c r="K12" s="44">
        <v>1</v>
      </c>
      <c r="L12" s="45"/>
      <c r="M12" s="93"/>
      <c r="N12" s="93" t="str">
        <f t="shared" si="7"/>
        <v/>
      </c>
      <c r="O12" s="94">
        <v>5</v>
      </c>
      <c r="P12" s="48">
        <f t="shared" si="8"/>
        <v>43373</v>
      </c>
      <c r="Q12" s="49">
        <v>140000</v>
      </c>
      <c r="R12" s="49"/>
      <c r="S12" s="50"/>
      <c r="T12" s="49">
        <f t="shared" si="9"/>
        <v>140000</v>
      </c>
      <c r="U12" s="51">
        <f t="shared" si="10"/>
        <v>0</v>
      </c>
      <c r="V12" s="52">
        <f t="shared" si="11"/>
        <v>0</v>
      </c>
      <c r="W12" s="53">
        <f t="shared" si="12"/>
        <v>0</v>
      </c>
      <c r="X12" s="51">
        <f t="shared" si="13"/>
        <v>140000</v>
      </c>
      <c r="Y12" s="52">
        <f t="shared" si="14"/>
        <v>28000</v>
      </c>
      <c r="Z12" s="53">
        <f t="shared" si="15"/>
        <v>112000</v>
      </c>
      <c r="AA12" s="54">
        <f t="shared" si="16"/>
        <v>1</v>
      </c>
      <c r="AB12" s="55">
        <f t="shared" si="17"/>
        <v>0</v>
      </c>
      <c r="AC12" s="55">
        <f t="shared" si="17"/>
        <v>0</v>
      </c>
      <c r="AD12" s="55">
        <f t="shared" si="17"/>
        <v>0</v>
      </c>
      <c r="AE12" s="55">
        <f t="shared" si="17"/>
        <v>0</v>
      </c>
      <c r="AF12" s="55">
        <f t="shared" si="17"/>
        <v>0</v>
      </c>
      <c r="AG12" s="55">
        <f t="shared" si="17"/>
        <v>0</v>
      </c>
      <c r="AH12" s="55">
        <f t="shared" si="17"/>
        <v>0</v>
      </c>
      <c r="AI12" s="55">
        <f t="shared" si="17"/>
        <v>0</v>
      </c>
      <c r="AJ12" s="55">
        <f t="shared" si="17"/>
        <v>0</v>
      </c>
      <c r="AK12" s="56">
        <f t="shared" si="17"/>
        <v>0</v>
      </c>
      <c r="AL12" s="57">
        <f t="shared" si="18"/>
        <v>0</v>
      </c>
      <c r="AM12" s="52">
        <f t="shared" si="18"/>
        <v>0</v>
      </c>
      <c r="AN12" s="52">
        <f t="shared" si="18"/>
        <v>0</v>
      </c>
      <c r="AO12" s="52">
        <f t="shared" si="18"/>
        <v>0</v>
      </c>
      <c r="AP12" s="52">
        <f t="shared" si="18"/>
        <v>0</v>
      </c>
      <c r="AQ12" s="52">
        <f t="shared" si="18"/>
        <v>0</v>
      </c>
      <c r="AR12" s="52">
        <f t="shared" si="18"/>
        <v>0</v>
      </c>
      <c r="AS12" s="52">
        <f t="shared" si="18"/>
        <v>0</v>
      </c>
      <c r="AT12" s="52">
        <f t="shared" si="18"/>
        <v>0</v>
      </c>
      <c r="AU12" s="52">
        <f t="shared" si="18"/>
        <v>0</v>
      </c>
      <c r="AV12" s="52">
        <f t="shared" si="18"/>
        <v>0</v>
      </c>
      <c r="AW12" s="333"/>
      <c r="AX12" s="60">
        <f t="shared" si="19"/>
        <v>0.29999999999999993</v>
      </c>
      <c r="AY12" s="55">
        <f t="shared" si="20"/>
        <v>0</v>
      </c>
      <c r="AZ12" s="55">
        <f t="shared" si="20"/>
        <v>0</v>
      </c>
      <c r="BA12" s="55">
        <f t="shared" si="20"/>
        <v>0</v>
      </c>
      <c r="BB12" s="55">
        <f t="shared" si="20"/>
        <v>0.1</v>
      </c>
      <c r="BC12" s="55">
        <f t="shared" si="20"/>
        <v>0.1</v>
      </c>
      <c r="BD12" s="55">
        <f t="shared" si="20"/>
        <v>0.15</v>
      </c>
      <c r="BE12" s="55">
        <f t="shared" si="20"/>
        <v>0.15</v>
      </c>
      <c r="BF12" s="55">
        <f t="shared" si="20"/>
        <v>0.15</v>
      </c>
      <c r="BG12" s="55">
        <f t="shared" si="20"/>
        <v>0.05</v>
      </c>
      <c r="BH12" s="56">
        <f t="shared" si="20"/>
        <v>0</v>
      </c>
      <c r="BI12" s="59">
        <f t="shared" si="21"/>
        <v>33599.999999999993</v>
      </c>
      <c r="BJ12" s="58">
        <f t="shared" si="21"/>
        <v>0</v>
      </c>
      <c r="BK12" s="58">
        <f t="shared" si="21"/>
        <v>0</v>
      </c>
      <c r="BL12" s="58">
        <f t="shared" si="21"/>
        <v>0</v>
      </c>
      <c r="BM12" s="58">
        <f t="shared" si="21"/>
        <v>11200</v>
      </c>
      <c r="BN12" s="58">
        <f t="shared" si="21"/>
        <v>11200</v>
      </c>
      <c r="BO12" s="58">
        <f t="shared" si="21"/>
        <v>16800</v>
      </c>
      <c r="BP12" s="58">
        <f t="shared" si="21"/>
        <v>16800</v>
      </c>
      <c r="BQ12" s="58">
        <f t="shared" si="21"/>
        <v>16800</v>
      </c>
      <c r="BR12" s="58">
        <f t="shared" si="21"/>
        <v>5600</v>
      </c>
      <c r="BS12" s="61">
        <f t="shared" si="21"/>
        <v>0</v>
      </c>
    </row>
    <row r="13" spans="1:71" s="15" customFormat="1" ht="16.8" thickTop="1" thickBot="1" x14ac:dyDescent="0.35">
      <c r="A13" s="138"/>
      <c r="B13" s="62" t="s">
        <v>44</v>
      </c>
      <c r="C13" s="63"/>
      <c r="D13" s="64"/>
      <c r="E13" s="65"/>
      <c r="F13" s="66"/>
      <c r="G13" s="66"/>
      <c r="H13" s="67"/>
      <c r="I13" s="66"/>
      <c r="J13" s="68"/>
      <c r="K13" s="69">
        <v>1</v>
      </c>
      <c r="L13" s="45"/>
      <c r="M13" s="70"/>
      <c r="N13" s="70" t="str">
        <f t="shared" si="7"/>
        <v/>
      </c>
      <c r="O13" s="71">
        <v>5</v>
      </c>
      <c r="P13" s="72">
        <f t="shared" si="8"/>
        <v>43373</v>
      </c>
      <c r="Q13" s="73">
        <v>145000</v>
      </c>
      <c r="R13" s="73"/>
      <c r="S13" s="74"/>
      <c r="T13" s="73">
        <f t="shared" si="9"/>
        <v>145000</v>
      </c>
      <c r="U13" s="75">
        <f t="shared" si="10"/>
        <v>0</v>
      </c>
      <c r="V13" s="76">
        <f t="shared" si="11"/>
        <v>0</v>
      </c>
      <c r="W13" s="77">
        <f t="shared" si="12"/>
        <v>0</v>
      </c>
      <c r="X13" s="75">
        <f t="shared" si="13"/>
        <v>145000</v>
      </c>
      <c r="Y13" s="76">
        <f t="shared" si="14"/>
        <v>29000</v>
      </c>
      <c r="Z13" s="77">
        <f t="shared" si="15"/>
        <v>116000</v>
      </c>
      <c r="AA13" s="78">
        <f t="shared" si="16"/>
        <v>1</v>
      </c>
      <c r="AB13" s="79">
        <f t="shared" si="17"/>
        <v>0</v>
      </c>
      <c r="AC13" s="79">
        <f t="shared" si="17"/>
        <v>0</v>
      </c>
      <c r="AD13" s="79">
        <f t="shared" si="17"/>
        <v>0</v>
      </c>
      <c r="AE13" s="79">
        <f t="shared" si="17"/>
        <v>0</v>
      </c>
      <c r="AF13" s="79">
        <f t="shared" si="17"/>
        <v>0</v>
      </c>
      <c r="AG13" s="79">
        <f t="shared" si="17"/>
        <v>0</v>
      </c>
      <c r="AH13" s="79">
        <f t="shared" si="17"/>
        <v>0</v>
      </c>
      <c r="AI13" s="79">
        <f t="shared" si="17"/>
        <v>0</v>
      </c>
      <c r="AJ13" s="79">
        <f t="shared" si="17"/>
        <v>0</v>
      </c>
      <c r="AK13" s="80">
        <f t="shared" si="17"/>
        <v>0</v>
      </c>
      <c r="AL13" s="81">
        <f t="shared" si="18"/>
        <v>0</v>
      </c>
      <c r="AM13" s="76">
        <f t="shared" si="18"/>
        <v>0</v>
      </c>
      <c r="AN13" s="76">
        <f t="shared" si="18"/>
        <v>0</v>
      </c>
      <c r="AO13" s="76">
        <f t="shared" si="18"/>
        <v>0</v>
      </c>
      <c r="AP13" s="76">
        <f t="shared" si="18"/>
        <v>0</v>
      </c>
      <c r="AQ13" s="76">
        <f t="shared" si="18"/>
        <v>0</v>
      </c>
      <c r="AR13" s="76">
        <f t="shared" si="18"/>
        <v>0</v>
      </c>
      <c r="AS13" s="76">
        <f t="shared" si="18"/>
        <v>0</v>
      </c>
      <c r="AT13" s="76">
        <f t="shared" si="18"/>
        <v>0</v>
      </c>
      <c r="AU13" s="76">
        <f t="shared" si="18"/>
        <v>0</v>
      </c>
      <c r="AV13" s="76">
        <f t="shared" si="18"/>
        <v>0</v>
      </c>
      <c r="AW13" s="333"/>
      <c r="AX13" s="84">
        <f t="shared" si="19"/>
        <v>0.29999999999999993</v>
      </c>
      <c r="AY13" s="79">
        <f t="shared" si="20"/>
        <v>0</v>
      </c>
      <c r="AZ13" s="79">
        <f t="shared" si="20"/>
        <v>0</v>
      </c>
      <c r="BA13" s="79">
        <f t="shared" si="20"/>
        <v>0</v>
      </c>
      <c r="BB13" s="79">
        <f t="shared" si="20"/>
        <v>0.1</v>
      </c>
      <c r="BC13" s="79">
        <f t="shared" si="20"/>
        <v>0.1</v>
      </c>
      <c r="BD13" s="79">
        <f t="shared" si="20"/>
        <v>0.15</v>
      </c>
      <c r="BE13" s="79">
        <f t="shared" si="20"/>
        <v>0.15</v>
      </c>
      <c r="BF13" s="79">
        <f t="shared" si="20"/>
        <v>0.15</v>
      </c>
      <c r="BG13" s="79">
        <f t="shared" si="20"/>
        <v>0.05</v>
      </c>
      <c r="BH13" s="80">
        <f t="shared" si="20"/>
        <v>0</v>
      </c>
      <c r="BI13" s="83">
        <f t="shared" si="21"/>
        <v>34799.999999999993</v>
      </c>
      <c r="BJ13" s="82">
        <f t="shared" si="21"/>
        <v>0</v>
      </c>
      <c r="BK13" s="82">
        <f t="shared" si="21"/>
        <v>0</v>
      </c>
      <c r="BL13" s="82">
        <f t="shared" si="21"/>
        <v>0</v>
      </c>
      <c r="BM13" s="82">
        <f t="shared" si="21"/>
        <v>11600</v>
      </c>
      <c r="BN13" s="82">
        <f t="shared" si="21"/>
        <v>11600</v>
      </c>
      <c r="BO13" s="82">
        <f t="shared" si="21"/>
        <v>17400</v>
      </c>
      <c r="BP13" s="82">
        <f t="shared" si="21"/>
        <v>17400</v>
      </c>
      <c r="BQ13" s="82">
        <f t="shared" si="21"/>
        <v>17400</v>
      </c>
      <c r="BR13" s="82">
        <f t="shared" si="21"/>
        <v>5800</v>
      </c>
      <c r="BS13" s="85">
        <f t="shared" si="21"/>
        <v>0</v>
      </c>
    </row>
    <row r="14" spans="1:71" s="15" customFormat="1" ht="16.8" thickTop="1" thickBot="1" x14ac:dyDescent="0.35">
      <c r="A14" s="138"/>
      <c r="B14" s="86" t="s">
        <v>45</v>
      </c>
      <c r="C14" s="87"/>
      <c r="D14" s="88"/>
      <c r="E14" s="89"/>
      <c r="F14" s="90"/>
      <c r="G14" s="90"/>
      <c r="H14" s="91"/>
      <c r="I14" s="90"/>
      <c r="J14" s="92"/>
      <c r="K14" s="44">
        <v>1</v>
      </c>
      <c r="L14" s="45"/>
      <c r="M14" s="93"/>
      <c r="N14" s="93" t="str">
        <f t="shared" si="7"/>
        <v/>
      </c>
      <c r="O14" s="94">
        <v>6</v>
      </c>
      <c r="P14" s="48">
        <f t="shared" si="8"/>
        <v>43404</v>
      </c>
      <c r="Q14" s="49">
        <v>150000</v>
      </c>
      <c r="R14" s="49"/>
      <c r="S14" s="50"/>
      <c r="T14" s="49">
        <f t="shared" si="9"/>
        <v>150000</v>
      </c>
      <c r="U14" s="51">
        <f t="shared" si="10"/>
        <v>0</v>
      </c>
      <c r="V14" s="52">
        <f t="shared" si="11"/>
        <v>0</v>
      </c>
      <c r="W14" s="53">
        <f t="shared" si="12"/>
        <v>0</v>
      </c>
      <c r="X14" s="51">
        <f t="shared" si="13"/>
        <v>150000</v>
      </c>
      <c r="Y14" s="52">
        <f t="shared" si="14"/>
        <v>30000</v>
      </c>
      <c r="Z14" s="53">
        <f t="shared" si="15"/>
        <v>120000</v>
      </c>
      <c r="AA14" s="54">
        <f t="shared" si="16"/>
        <v>1</v>
      </c>
      <c r="AB14" s="55">
        <f t="shared" si="17"/>
        <v>0</v>
      </c>
      <c r="AC14" s="55">
        <f t="shared" si="17"/>
        <v>0</v>
      </c>
      <c r="AD14" s="55">
        <f t="shared" si="17"/>
        <v>0</v>
      </c>
      <c r="AE14" s="55">
        <f t="shared" si="17"/>
        <v>0</v>
      </c>
      <c r="AF14" s="55">
        <f t="shared" si="17"/>
        <v>0</v>
      </c>
      <c r="AG14" s="55">
        <f t="shared" si="17"/>
        <v>0</v>
      </c>
      <c r="AH14" s="55">
        <f t="shared" si="17"/>
        <v>0</v>
      </c>
      <c r="AI14" s="55">
        <f t="shared" si="17"/>
        <v>0</v>
      </c>
      <c r="AJ14" s="55">
        <f t="shared" si="17"/>
        <v>0</v>
      </c>
      <c r="AK14" s="56">
        <f t="shared" si="17"/>
        <v>0</v>
      </c>
      <c r="AL14" s="57">
        <f t="shared" si="18"/>
        <v>0</v>
      </c>
      <c r="AM14" s="52">
        <f t="shared" si="18"/>
        <v>0</v>
      </c>
      <c r="AN14" s="52">
        <f t="shared" si="18"/>
        <v>0</v>
      </c>
      <c r="AO14" s="52">
        <f t="shared" si="18"/>
        <v>0</v>
      </c>
      <c r="AP14" s="52">
        <f t="shared" si="18"/>
        <v>0</v>
      </c>
      <c r="AQ14" s="52">
        <f t="shared" si="18"/>
        <v>0</v>
      </c>
      <c r="AR14" s="52">
        <f t="shared" si="18"/>
        <v>0</v>
      </c>
      <c r="AS14" s="52">
        <f t="shared" si="18"/>
        <v>0</v>
      </c>
      <c r="AT14" s="52">
        <f t="shared" si="18"/>
        <v>0</v>
      </c>
      <c r="AU14" s="52">
        <f t="shared" si="18"/>
        <v>0</v>
      </c>
      <c r="AV14" s="52">
        <f t="shared" si="18"/>
        <v>0</v>
      </c>
      <c r="AW14" s="333"/>
      <c r="AX14" s="60">
        <f t="shared" si="19"/>
        <v>0.29999999999999993</v>
      </c>
      <c r="AY14" s="55">
        <f t="shared" si="20"/>
        <v>0</v>
      </c>
      <c r="AZ14" s="55">
        <f t="shared" si="20"/>
        <v>0</v>
      </c>
      <c r="BA14" s="55">
        <f t="shared" si="20"/>
        <v>0</v>
      </c>
      <c r="BB14" s="55">
        <f t="shared" si="20"/>
        <v>0.1</v>
      </c>
      <c r="BC14" s="55">
        <f t="shared" si="20"/>
        <v>0.1</v>
      </c>
      <c r="BD14" s="55">
        <f t="shared" si="20"/>
        <v>0.15</v>
      </c>
      <c r="BE14" s="55">
        <f t="shared" si="20"/>
        <v>0.15</v>
      </c>
      <c r="BF14" s="55">
        <f t="shared" si="20"/>
        <v>0.15</v>
      </c>
      <c r="BG14" s="55">
        <f t="shared" si="20"/>
        <v>0.05</v>
      </c>
      <c r="BH14" s="56">
        <f t="shared" si="20"/>
        <v>0</v>
      </c>
      <c r="BI14" s="59">
        <f t="shared" si="21"/>
        <v>35999.999999999993</v>
      </c>
      <c r="BJ14" s="58">
        <f t="shared" si="21"/>
        <v>0</v>
      </c>
      <c r="BK14" s="58">
        <f t="shared" si="21"/>
        <v>0</v>
      </c>
      <c r="BL14" s="58">
        <f t="shared" si="21"/>
        <v>0</v>
      </c>
      <c r="BM14" s="58">
        <f t="shared" si="21"/>
        <v>12000</v>
      </c>
      <c r="BN14" s="58">
        <f t="shared" si="21"/>
        <v>12000</v>
      </c>
      <c r="BO14" s="58">
        <f t="shared" si="21"/>
        <v>18000</v>
      </c>
      <c r="BP14" s="58">
        <f t="shared" si="21"/>
        <v>18000</v>
      </c>
      <c r="BQ14" s="58">
        <f t="shared" si="21"/>
        <v>18000</v>
      </c>
      <c r="BR14" s="58">
        <f t="shared" si="21"/>
        <v>6000</v>
      </c>
      <c r="BS14" s="61">
        <f t="shared" si="21"/>
        <v>0</v>
      </c>
    </row>
    <row r="15" spans="1:71" s="15" customFormat="1" ht="16.8" thickTop="1" thickBot="1" x14ac:dyDescent="0.35">
      <c r="A15" s="138"/>
      <c r="B15" s="62" t="s">
        <v>46</v>
      </c>
      <c r="C15" s="63"/>
      <c r="D15" s="64"/>
      <c r="E15" s="65"/>
      <c r="F15" s="66"/>
      <c r="G15" s="66"/>
      <c r="H15" s="67"/>
      <c r="I15" s="66"/>
      <c r="J15" s="68"/>
      <c r="K15" s="69">
        <v>1</v>
      </c>
      <c r="L15" s="45"/>
      <c r="M15" s="70"/>
      <c r="N15" s="70" t="str">
        <f t="shared" si="7"/>
        <v/>
      </c>
      <c r="O15" s="71">
        <v>6</v>
      </c>
      <c r="P15" s="72">
        <f t="shared" si="8"/>
        <v>43404</v>
      </c>
      <c r="Q15" s="73">
        <v>155000</v>
      </c>
      <c r="R15" s="73"/>
      <c r="S15" s="74"/>
      <c r="T15" s="73">
        <f t="shared" si="9"/>
        <v>155000</v>
      </c>
      <c r="U15" s="75">
        <f t="shared" si="10"/>
        <v>0</v>
      </c>
      <c r="V15" s="76">
        <f t="shared" si="11"/>
        <v>0</v>
      </c>
      <c r="W15" s="77">
        <f t="shared" si="12"/>
        <v>0</v>
      </c>
      <c r="X15" s="75">
        <f t="shared" si="13"/>
        <v>155000</v>
      </c>
      <c r="Y15" s="76">
        <f t="shared" si="14"/>
        <v>31000</v>
      </c>
      <c r="Z15" s="77">
        <f t="shared" si="15"/>
        <v>124000</v>
      </c>
      <c r="AA15" s="78">
        <f t="shared" si="16"/>
        <v>1</v>
      </c>
      <c r="AB15" s="79">
        <f t="shared" si="17"/>
        <v>0</v>
      </c>
      <c r="AC15" s="79">
        <f t="shared" si="17"/>
        <v>0</v>
      </c>
      <c r="AD15" s="79">
        <f t="shared" si="17"/>
        <v>0</v>
      </c>
      <c r="AE15" s="79">
        <f t="shared" si="17"/>
        <v>0</v>
      </c>
      <c r="AF15" s="79">
        <f t="shared" si="17"/>
        <v>0</v>
      </c>
      <c r="AG15" s="79">
        <f t="shared" si="17"/>
        <v>0</v>
      </c>
      <c r="AH15" s="79">
        <f t="shared" si="17"/>
        <v>0</v>
      </c>
      <c r="AI15" s="79">
        <f t="shared" si="17"/>
        <v>0</v>
      </c>
      <c r="AJ15" s="79">
        <f t="shared" si="17"/>
        <v>0</v>
      </c>
      <c r="AK15" s="80">
        <f t="shared" si="17"/>
        <v>0</v>
      </c>
      <c r="AL15" s="81">
        <f t="shared" si="18"/>
        <v>0</v>
      </c>
      <c r="AM15" s="76">
        <f t="shared" si="18"/>
        <v>0</v>
      </c>
      <c r="AN15" s="76">
        <f t="shared" si="18"/>
        <v>0</v>
      </c>
      <c r="AO15" s="76">
        <f t="shared" si="18"/>
        <v>0</v>
      </c>
      <c r="AP15" s="76">
        <f t="shared" si="18"/>
        <v>0</v>
      </c>
      <c r="AQ15" s="76">
        <f t="shared" si="18"/>
        <v>0</v>
      </c>
      <c r="AR15" s="76">
        <f t="shared" si="18"/>
        <v>0</v>
      </c>
      <c r="AS15" s="76">
        <f t="shared" si="18"/>
        <v>0</v>
      </c>
      <c r="AT15" s="76">
        <f t="shared" si="18"/>
        <v>0</v>
      </c>
      <c r="AU15" s="76">
        <f t="shared" si="18"/>
        <v>0</v>
      </c>
      <c r="AV15" s="76">
        <f t="shared" si="18"/>
        <v>0</v>
      </c>
      <c r="AW15" s="333"/>
      <c r="AX15" s="84">
        <f t="shared" si="19"/>
        <v>0.29999999999999993</v>
      </c>
      <c r="AY15" s="79">
        <f t="shared" si="20"/>
        <v>0</v>
      </c>
      <c r="AZ15" s="79">
        <f t="shared" si="20"/>
        <v>0</v>
      </c>
      <c r="BA15" s="79">
        <f t="shared" si="20"/>
        <v>0</v>
      </c>
      <c r="BB15" s="79">
        <f t="shared" si="20"/>
        <v>0.1</v>
      </c>
      <c r="BC15" s="79">
        <f t="shared" si="20"/>
        <v>0.1</v>
      </c>
      <c r="BD15" s="79">
        <f t="shared" si="20"/>
        <v>0.15</v>
      </c>
      <c r="BE15" s="79">
        <f t="shared" si="20"/>
        <v>0.15</v>
      </c>
      <c r="BF15" s="79">
        <f t="shared" si="20"/>
        <v>0.15</v>
      </c>
      <c r="BG15" s="79">
        <f t="shared" si="20"/>
        <v>0.05</v>
      </c>
      <c r="BH15" s="80">
        <f t="shared" si="20"/>
        <v>0</v>
      </c>
      <c r="BI15" s="83">
        <f t="shared" si="21"/>
        <v>37199.999999999993</v>
      </c>
      <c r="BJ15" s="82">
        <f t="shared" si="21"/>
        <v>0</v>
      </c>
      <c r="BK15" s="82">
        <f t="shared" si="21"/>
        <v>0</v>
      </c>
      <c r="BL15" s="82">
        <f t="shared" si="21"/>
        <v>0</v>
      </c>
      <c r="BM15" s="82">
        <f t="shared" si="21"/>
        <v>12400</v>
      </c>
      <c r="BN15" s="82">
        <f t="shared" si="21"/>
        <v>12400</v>
      </c>
      <c r="BO15" s="82">
        <f t="shared" si="21"/>
        <v>18600</v>
      </c>
      <c r="BP15" s="82">
        <f t="shared" si="21"/>
        <v>18600</v>
      </c>
      <c r="BQ15" s="82">
        <f t="shared" si="21"/>
        <v>18600</v>
      </c>
      <c r="BR15" s="82">
        <f t="shared" si="21"/>
        <v>6200</v>
      </c>
      <c r="BS15" s="85">
        <f t="shared" si="21"/>
        <v>0</v>
      </c>
    </row>
    <row r="16" spans="1:71" s="15" customFormat="1" ht="16.8" thickTop="1" thickBot="1" x14ac:dyDescent="0.35">
      <c r="A16" s="138"/>
      <c r="B16" s="86" t="s">
        <v>47</v>
      </c>
      <c r="C16" s="87"/>
      <c r="D16" s="88"/>
      <c r="E16" s="89"/>
      <c r="F16" s="90"/>
      <c r="G16" s="90"/>
      <c r="H16" s="91"/>
      <c r="I16" s="90"/>
      <c r="J16" s="92"/>
      <c r="K16" s="44">
        <v>1</v>
      </c>
      <c r="L16" s="45"/>
      <c r="M16" s="93"/>
      <c r="N16" s="93" t="str">
        <f t="shared" si="7"/>
        <v/>
      </c>
      <c r="O16" s="94">
        <v>6</v>
      </c>
      <c r="P16" s="48">
        <f t="shared" si="8"/>
        <v>43404</v>
      </c>
      <c r="Q16" s="49">
        <v>160000</v>
      </c>
      <c r="R16" s="49"/>
      <c r="S16" s="50"/>
      <c r="T16" s="49">
        <f t="shared" si="9"/>
        <v>160000</v>
      </c>
      <c r="U16" s="51">
        <f t="shared" si="10"/>
        <v>0</v>
      </c>
      <c r="V16" s="52">
        <f t="shared" si="11"/>
        <v>0</v>
      </c>
      <c r="W16" s="53">
        <f t="shared" si="12"/>
        <v>0</v>
      </c>
      <c r="X16" s="51">
        <f t="shared" si="13"/>
        <v>160000</v>
      </c>
      <c r="Y16" s="52">
        <f t="shared" si="14"/>
        <v>32000</v>
      </c>
      <c r="Z16" s="53">
        <f t="shared" si="15"/>
        <v>128000</v>
      </c>
      <c r="AA16" s="54">
        <f t="shared" si="16"/>
        <v>1</v>
      </c>
      <c r="AB16" s="55">
        <f t="shared" si="17"/>
        <v>0</v>
      </c>
      <c r="AC16" s="55">
        <f t="shared" si="17"/>
        <v>0</v>
      </c>
      <c r="AD16" s="55">
        <f t="shared" si="17"/>
        <v>0</v>
      </c>
      <c r="AE16" s="55">
        <f t="shared" si="17"/>
        <v>0</v>
      </c>
      <c r="AF16" s="55">
        <f t="shared" si="17"/>
        <v>0</v>
      </c>
      <c r="AG16" s="55">
        <f t="shared" si="17"/>
        <v>0</v>
      </c>
      <c r="AH16" s="55">
        <f t="shared" si="17"/>
        <v>0</v>
      </c>
      <c r="AI16" s="55">
        <f t="shared" si="17"/>
        <v>0</v>
      </c>
      <c r="AJ16" s="55">
        <f t="shared" si="17"/>
        <v>0</v>
      </c>
      <c r="AK16" s="56">
        <f t="shared" si="17"/>
        <v>0</v>
      </c>
      <c r="AL16" s="57">
        <f t="shared" si="18"/>
        <v>0</v>
      </c>
      <c r="AM16" s="52">
        <f t="shared" si="18"/>
        <v>0</v>
      </c>
      <c r="AN16" s="52">
        <f t="shared" si="18"/>
        <v>0</v>
      </c>
      <c r="AO16" s="52">
        <f t="shared" si="18"/>
        <v>0</v>
      </c>
      <c r="AP16" s="52">
        <f t="shared" si="18"/>
        <v>0</v>
      </c>
      <c r="AQ16" s="52">
        <f t="shared" si="18"/>
        <v>0</v>
      </c>
      <c r="AR16" s="52">
        <f t="shared" si="18"/>
        <v>0</v>
      </c>
      <c r="AS16" s="52">
        <f t="shared" si="18"/>
        <v>0</v>
      </c>
      <c r="AT16" s="52">
        <f t="shared" si="18"/>
        <v>0</v>
      </c>
      <c r="AU16" s="52">
        <f t="shared" si="18"/>
        <v>0</v>
      </c>
      <c r="AV16" s="52">
        <f t="shared" si="18"/>
        <v>0</v>
      </c>
      <c r="AW16" s="333"/>
      <c r="AX16" s="60">
        <f t="shared" si="19"/>
        <v>0.29999999999999993</v>
      </c>
      <c r="AY16" s="55">
        <f t="shared" si="20"/>
        <v>0</v>
      </c>
      <c r="AZ16" s="55">
        <f t="shared" si="20"/>
        <v>0</v>
      </c>
      <c r="BA16" s="55">
        <f t="shared" si="20"/>
        <v>0</v>
      </c>
      <c r="BB16" s="55">
        <f t="shared" si="20"/>
        <v>0.1</v>
      </c>
      <c r="BC16" s="55">
        <f t="shared" si="20"/>
        <v>0.1</v>
      </c>
      <c r="BD16" s="55">
        <f t="shared" si="20"/>
        <v>0.15</v>
      </c>
      <c r="BE16" s="55">
        <f t="shared" si="20"/>
        <v>0.15</v>
      </c>
      <c r="BF16" s="55">
        <f t="shared" si="20"/>
        <v>0.15</v>
      </c>
      <c r="BG16" s="55">
        <f t="shared" si="20"/>
        <v>0.05</v>
      </c>
      <c r="BH16" s="56">
        <f t="shared" si="20"/>
        <v>0</v>
      </c>
      <c r="BI16" s="59">
        <f t="shared" si="21"/>
        <v>38399.999999999993</v>
      </c>
      <c r="BJ16" s="58">
        <f t="shared" si="21"/>
        <v>0</v>
      </c>
      <c r="BK16" s="58">
        <f t="shared" si="21"/>
        <v>0</v>
      </c>
      <c r="BL16" s="58">
        <f t="shared" si="21"/>
        <v>0</v>
      </c>
      <c r="BM16" s="58">
        <f t="shared" si="21"/>
        <v>12800</v>
      </c>
      <c r="BN16" s="58">
        <f t="shared" si="21"/>
        <v>12800</v>
      </c>
      <c r="BO16" s="58">
        <f t="shared" si="21"/>
        <v>19200</v>
      </c>
      <c r="BP16" s="58">
        <f t="shared" si="21"/>
        <v>19200</v>
      </c>
      <c r="BQ16" s="58">
        <f t="shared" si="21"/>
        <v>19200</v>
      </c>
      <c r="BR16" s="58">
        <f t="shared" si="21"/>
        <v>6400</v>
      </c>
      <c r="BS16" s="61">
        <f t="shared" si="21"/>
        <v>0</v>
      </c>
    </row>
    <row r="17" spans="1:71" s="15" customFormat="1" ht="16.8" thickTop="1" thickBot="1" x14ac:dyDescent="0.35">
      <c r="A17" s="138"/>
      <c r="B17" s="62" t="s">
        <v>48</v>
      </c>
      <c r="C17" s="63"/>
      <c r="D17" s="64"/>
      <c r="E17" s="65"/>
      <c r="F17" s="66"/>
      <c r="G17" s="66"/>
      <c r="H17" s="67"/>
      <c r="I17" s="66"/>
      <c r="J17" s="68"/>
      <c r="K17" s="69">
        <v>1</v>
      </c>
      <c r="L17" s="45"/>
      <c r="M17" s="70"/>
      <c r="N17" s="70" t="str">
        <f t="shared" si="7"/>
        <v/>
      </c>
      <c r="O17" s="71">
        <v>5</v>
      </c>
      <c r="P17" s="72">
        <f t="shared" si="8"/>
        <v>43373</v>
      </c>
      <c r="Q17" s="73">
        <v>165000</v>
      </c>
      <c r="R17" s="73"/>
      <c r="S17" s="74"/>
      <c r="T17" s="73">
        <f t="shared" si="9"/>
        <v>165000</v>
      </c>
      <c r="U17" s="75">
        <f t="shared" si="10"/>
        <v>0</v>
      </c>
      <c r="V17" s="76">
        <f t="shared" si="11"/>
        <v>0</v>
      </c>
      <c r="W17" s="77">
        <f t="shared" si="12"/>
        <v>0</v>
      </c>
      <c r="X17" s="75">
        <f t="shared" si="13"/>
        <v>165000</v>
      </c>
      <c r="Y17" s="76">
        <f t="shared" si="14"/>
        <v>33000</v>
      </c>
      <c r="Z17" s="77">
        <f t="shared" si="15"/>
        <v>132000</v>
      </c>
      <c r="AA17" s="95">
        <f t="shared" si="16"/>
        <v>1</v>
      </c>
      <c r="AB17" s="79">
        <f t="shared" si="17"/>
        <v>0</v>
      </c>
      <c r="AC17" s="79">
        <f t="shared" si="17"/>
        <v>0</v>
      </c>
      <c r="AD17" s="79">
        <f t="shared" si="17"/>
        <v>0</v>
      </c>
      <c r="AE17" s="79">
        <f t="shared" si="17"/>
        <v>0</v>
      </c>
      <c r="AF17" s="79">
        <f t="shared" si="17"/>
        <v>0</v>
      </c>
      <c r="AG17" s="79">
        <f t="shared" si="17"/>
        <v>0</v>
      </c>
      <c r="AH17" s="79">
        <f t="shared" si="17"/>
        <v>0</v>
      </c>
      <c r="AI17" s="79">
        <f t="shared" si="17"/>
        <v>0</v>
      </c>
      <c r="AJ17" s="79">
        <f t="shared" si="17"/>
        <v>0</v>
      </c>
      <c r="AK17" s="80">
        <f t="shared" si="17"/>
        <v>0</v>
      </c>
      <c r="AL17" s="77">
        <f t="shared" si="18"/>
        <v>0</v>
      </c>
      <c r="AM17" s="76">
        <f t="shared" si="18"/>
        <v>0</v>
      </c>
      <c r="AN17" s="76">
        <f t="shared" si="18"/>
        <v>0</v>
      </c>
      <c r="AO17" s="76">
        <f t="shared" si="18"/>
        <v>0</v>
      </c>
      <c r="AP17" s="76">
        <f t="shared" si="18"/>
        <v>0</v>
      </c>
      <c r="AQ17" s="76">
        <f t="shared" si="18"/>
        <v>0</v>
      </c>
      <c r="AR17" s="76">
        <f t="shared" si="18"/>
        <v>0</v>
      </c>
      <c r="AS17" s="76">
        <f t="shared" si="18"/>
        <v>0</v>
      </c>
      <c r="AT17" s="76">
        <f t="shared" si="18"/>
        <v>0</v>
      </c>
      <c r="AU17" s="76">
        <f t="shared" si="18"/>
        <v>0</v>
      </c>
      <c r="AV17" s="76">
        <f t="shared" si="18"/>
        <v>0</v>
      </c>
      <c r="AW17" s="333"/>
      <c r="AX17" s="96">
        <f t="shared" si="19"/>
        <v>0.29999999999999993</v>
      </c>
      <c r="AY17" s="79">
        <f t="shared" si="20"/>
        <v>0</v>
      </c>
      <c r="AZ17" s="79">
        <f t="shared" si="20"/>
        <v>0</v>
      </c>
      <c r="BA17" s="79">
        <f t="shared" si="20"/>
        <v>0</v>
      </c>
      <c r="BB17" s="79">
        <f t="shared" si="20"/>
        <v>0.1</v>
      </c>
      <c r="BC17" s="79">
        <f t="shared" si="20"/>
        <v>0.1</v>
      </c>
      <c r="BD17" s="79">
        <f t="shared" si="20"/>
        <v>0.15</v>
      </c>
      <c r="BE17" s="79">
        <f t="shared" si="20"/>
        <v>0.15</v>
      </c>
      <c r="BF17" s="79">
        <f t="shared" si="20"/>
        <v>0.15</v>
      </c>
      <c r="BG17" s="79">
        <f t="shared" si="20"/>
        <v>0.05</v>
      </c>
      <c r="BH17" s="80">
        <f t="shared" si="20"/>
        <v>0</v>
      </c>
      <c r="BI17" s="83">
        <f t="shared" si="21"/>
        <v>39599.999999999993</v>
      </c>
      <c r="BJ17" s="82">
        <f t="shared" si="21"/>
        <v>0</v>
      </c>
      <c r="BK17" s="82">
        <f t="shared" si="21"/>
        <v>0</v>
      </c>
      <c r="BL17" s="82">
        <f t="shared" si="21"/>
        <v>0</v>
      </c>
      <c r="BM17" s="82">
        <f t="shared" si="21"/>
        <v>13200</v>
      </c>
      <c r="BN17" s="82">
        <f t="shared" si="21"/>
        <v>13200</v>
      </c>
      <c r="BO17" s="82">
        <f t="shared" si="21"/>
        <v>19800</v>
      </c>
      <c r="BP17" s="82">
        <f t="shared" si="21"/>
        <v>19800</v>
      </c>
      <c r="BQ17" s="82">
        <f t="shared" si="21"/>
        <v>19800</v>
      </c>
      <c r="BR17" s="82">
        <f t="shared" si="21"/>
        <v>6600</v>
      </c>
      <c r="BS17" s="85">
        <f t="shared" si="21"/>
        <v>0</v>
      </c>
    </row>
    <row r="18" spans="1:71" s="15" customFormat="1" ht="16.8" thickTop="1" thickBot="1" x14ac:dyDescent="0.35">
      <c r="A18" s="138"/>
      <c r="B18" s="86" t="s">
        <v>49</v>
      </c>
      <c r="C18" s="87"/>
      <c r="D18" s="88"/>
      <c r="E18" s="89"/>
      <c r="F18" s="90"/>
      <c r="G18" s="90"/>
      <c r="H18" s="91"/>
      <c r="I18" s="90"/>
      <c r="J18" s="92"/>
      <c r="K18" s="44">
        <v>1</v>
      </c>
      <c r="L18" s="45"/>
      <c r="M18" s="93"/>
      <c r="N18" s="93" t="str">
        <f t="shared" si="7"/>
        <v/>
      </c>
      <c r="O18" s="94">
        <v>5</v>
      </c>
      <c r="P18" s="48">
        <f t="shared" si="8"/>
        <v>43373</v>
      </c>
      <c r="Q18" s="49">
        <v>170000</v>
      </c>
      <c r="R18" s="49"/>
      <c r="S18" s="50"/>
      <c r="T18" s="49">
        <f t="shared" si="9"/>
        <v>170000</v>
      </c>
      <c r="U18" s="51">
        <f t="shared" si="10"/>
        <v>0</v>
      </c>
      <c r="V18" s="52">
        <f t="shared" si="11"/>
        <v>0</v>
      </c>
      <c r="W18" s="53">
        <f t="shared" si="12"/>
        <v>0</v>
      </c>
      <c r="X18" s="51">
        <f t="shared" si="13"/>
        <v>170000</v>
      </c>
      <c r="Y18" s="52">
        <f t="shared" si="14"/>
        <v>34000</v>
      </c>
      <c r="Z18" s="53">
        <f t="shared" si="15"/>
        <v>136000</v>
      </c>
      <c r="AA18" s="97">
        <f t="shared" si="16"/>
        <v>1</v>
      </c>
      <c r="AB18" s="55">
        <f t="shared" si="17"/>
        <v>0</v>
      </c>
      <c r="AC18" s="55">
        <f t="shared" si="17"/>
        <v>0</v>
      </c>
      <c r="AD18" s="55">
        <f t="shared" si="17"/>
        <v>0</v>
      </c>
      <c r="AE18" s="55">
        <f t="shared" si="17"/>
        <v>0</v>
      </c>
      <c r="AF18" s="55">
        <f t="shared" si="17"/>
        <v>0</v>
      </c>
      <c r="AG18" s="55">
        <f t="shared" si="17"/>
        <v>0</v>
      </c>
      <c r="AH18" s="55">
        <f t="shared" si="17"/>
        <v>0</v>
      </c>
      <c r="AI18" s="55">
        <f t="shared" si="17"/>
        <v>0</v>
      </c>
      <c r="AJ18" s="55">
        <f t="shared" si="17"/>
        <v>0</v>
      </c>
      <c r="AK18" s="56">
        <f t="shared" si="17"/>
        <v>0</v>
      </c>
      <c r="AL18" s="53">
        <f t="shared" si="18"/>
        <v>0</v>
      </c>
      <c r="AM18" s="52">
        <f t="shared" si="18"/>
        <v>0</v>
      </c>
      <c r="AN18" s="52">
        <f t="shared" si="18"/>
        <v>0</v>
      </c>
      <c r="AO18" s="52">
        <f t="shared" si="18"/>
        <v>0</v>
      </c>
      <c r="AP18" s="52">
        <f t="shared" si="18"/>
        <v>0</v>
      </c>
      <c r="AQ18" s="52">
        <f t="shared" si="18"/>
        <v>0</v>
      </c>
      <c r="AR18" s="52">
        <f t="shared" si="18"/>
        <v>0</v>
      </c>
      <c r="AS18" s="52">
        <f t="shared" si="18"/>
        <v>0</v>
      </c>
      <c r="AT18" s="52">
        <f t="shared" si="18"/>
        <v>0</v>
      </c>
      <c r="AU18" s="52">
        <f t="shared" si="18"/>
        <v>0</v>
      </c>
      <c r="AV18" s="52">
        <f t="shared" si="18"/>
        <v>0</v>
      </c>
      <c r="AW18" s="333"/>
      <c r="AX18" s="98">
        <f t="shared" si="19"/>
        <v>0.29999999999999993</v>
      </c>
      <c r="AY18" s="55">
        <f t="shared" si="20"/>
        <v>0</v>
      </c>
      <c r="AZ18" s="55">
        <f t="shared" si="20"/>
        <v>0</v>
      </c>
      <c r="BA18" s="55">
        <f t="shared" si="20"/>
        <v>0</v>
      </c>
      <c r="BB18" s="55">
        <f t="shared" si="20"/>
        <v>0.1</v>
      </c>
      <c r="BC18" s="55">
        <f t="shared" si="20"/>
        <v>0.1</v>
      </c>
      <c r="BD18" s="55">
        <f t="shared" si="20"/>
        <v>0.15</v>
      </c>
      <c r="BE18" s="55">
        <f t="shared" si="20"/>
        <v>0.15</v>
      </c>
      <c r="BF18" s="55">
        <f t="shared" si="20"/>
        <v>0.15</v>
      </c>
      <c r="BG18" s="55">
        <f t="shared" si="20"/>
        <v>0.05</v>
      </c>
      <c r="BH18" s="56">
        <f t="shared" si="20"/>
        <v>0</v>
      </c>
      <c r="BI18" s="59">
        <f t="shared" si="21"/>
        <v>40799.999999999993</v>
      </c>
      <c r="BJ18" s="58">
        <f t="shared" si="21"/>
        <v>0</v>
      </c>
      <c r="BK18" s="58">
        <f t="shared" si="21"/>
        <v>0</v>
      </c>
      <c r="BL18" s="58">
        <f t="shared" si="21"/>
        <v>0</v>
      </c>
      <c r="BM18" s="58">
        <f t="shared" si="21"/>
        <v>13600</v>
      </c>
      <c r="BN18" s="58">
        <f t="shared" si="21"/>
        <v>13600</v>
      </c>
      <c r="BO18" s="58">
        <f t="shared" si="21"/>
        <v>20400</v>
      </c>
      <c r="BP18" s="58">
        <f t="shared" si="21"/>
        <v>20400</v>
      </c>
      <c r="BQ18" s="58">
        <f t="shared" si="21"/>
        <v>20400</v>
      </c>
      <c r="BR18" s="58">
        <f t="shared" si="21"/>
        <v>6800</v>
      </c>
      <c r="BS18" s="61">
        <f t="shared" si="21"/>
        <v>0</v>
      </c>
    </row>
    <row r="19" spans="1:71" s="15" customFormat="1" ht="16.8" thickTop="1" thickBot="1" x14ac:dyDescent="0.35">
      <c r="A19" s="138">
        <v>2</v>
      </c>
      <c r="B19" s="62" t="s">
        <v>50</v>
      </c>
      <c r="C19" s="63"/>
      <c r="D19" s="64">
        <v>25</v>
      </c>
      <c r="E19" s="65" t="s">
        <v>101</v>
      </c>
      <c r="F19" s="66" t="s">
        <v>109</v>
      </c>
      <c r="G19" s="66">
        <v>89000</v>
      </c>
      <c r="H19" s="67" t="s">
        <v>106</v>
      </c>
      <c r="I19" s="66" t="s">
        <v>104</v>
      </c>
      <c r="J19" s="68" t="s">
        <v>111</v>
      </c>
      <c r="K19" s="69">
        <v>0.98</v>
      </c>
      <c r="L19" s="45" t="s">
        <v>34</v>
      </c>
      <c r="M19" s="70">
        <v>43051</v>
      </c>
      <c r="N19" s="70">
        <f t="shared" si="7"/>
        <v>43190</v>
      </c>
      <c r="O19" s="71"/>
      <c r="P19" s="72" t="str">
        <f t="shared" si="8"/>
        <v/>
      </c>
      <c r="Q19" s="73">
        <v>175000</v>
      </c>
      <c r="R19" s="73">
        <v>2000</v>
      </c>
      <c r="S19" s="74"/>
      <c r="T19" s="73">
        <f t="shared" si="9"/>
        <v>177000</v>
      </c>
      <c r="U19" s="75">
        <f t="shared" si="10"/>
        <v>173460</v>
      </c>
      <c r="V19" s="76">
        <f t="shared" si="11"/>
        <v>34692</v>
      </c>
      <c r="W19" s="77">
        <f t="shared" si="12"/>
        <v>138768</v>
      </c>
      <c r="X19" s="75">
        <f t="shared" si="13"/>
        <v>0</v>
      </c>
      <c r="Y19" s="76">
        <f t="shared" si="14"/>
        <v>0</v>
      </c>
      <c r="Z19" s="77">
        <f t="shared" si="15"/>
        <v>0</v>
      </c>
      <c r="AA19" s="78">
        <f t="shared" si="16"/>
        <v>0</v>
      </c>
      <c r="AB19" s="79">
        <f t="shared" si="17"/>
        <v>0.1</v>
      </c>
      <c r="AC19" s="79">
        <f t="shared" si="17"/>
        <v>0.1</v>
      </c>
      <c r="AD19" s="79">
        <f t="shared" si="17"/>
        <v>0.1</v>
      </c>
      <c r="AE19" s="79">
        <f t="shared" si="17"/>
        <v>0.1</v>
      </c>
      <c r="AF19" s="79">
        <f t="shared" si="17"/>
        <v>0.1</v>
      </c>
      <c r="AG19" s="79">
        <f t="shared" si="17"/>
        <v>0.15</v>
      </c>
      <c r="AH19" s="79">
        <f t="shared" si="17"/>
        <v>0.15</v>
      </c>
      <c r="AI19" s="79">
        <f t="shared" si="17"/>
        <v>0.15</v>
      </c>
      <c r="AJ19" s="79">
        <f t="shared" si="17"/>
        <v>0.05</v>
      </c>
      <c r="AK19" s="80">
        <f t="shared" si="17"/>
        <v>0</v>
      </c>
      <c r="AL19" s="81">
        <f t="shared" si="18"/>
        <v>0</v>
      </c>
      <c r="AM19" s="76">
        <f t="shared" si="18"/>
        <v>13876.800000000001</v>
      </c>
      <c r="AN19" s="76">
        <f t="shared" si="18"/>
        <v>13876.800000000001</v>
      </c>
      <c r="AO19" s="76">
        <f t="shared" si="18"/>
        <v>13876.800000000001</v>
      </c>
      <c r="AP19" s="76">
        <f t="shared" si="18"/>
        <v>13876.800000000001</v>
      </c>
      <c r="AQ19" s="76">
        <f t="shared" si="18"/>
        <v>13876.800000000001</v>
      </c>
      <c r="AR19" s="76">
        <f t="shared" si="18"/>
        <v>20815.2</v>
      </c>
      <c r="AS19" s="76">
        <f t="shared" si="18"/>
        <v>20815.2</v>
      </c>
      <c r="AT19" s="76">
        <f t="shared" si="18"/>
        <v>20815.2</v>
      </c>
      <c r="AU19" s="76">
        <f t="shared" si="18"/>
        <v>6938.4000000000005</v>
      </c>
      <c r="AV19" s="76">
        <f t="shared" si="18"/>
        <v>0</v>
      </c>
      <c r="AW19" s="333"/>
      <c r="AX19" s="84">
        <f t="shared" si="19"/>
        <v>1</v>
      </c>
      <c r="AY19" s="79">
        <f t="shared" si="20"/>
        <v>0</v>
      </c>
      <c r="AZ19" s="79">
        <f t="shared" si="20"/>
        <v>0</v>
      </c>
      <c r="BA19" s="79">
        <f t="shared" si="20"/>
        <v>0</v>
      </c>
      <c r="BB19" s="79">
        <f t="shared" si="20"/>
        <v>0</v>
      </c>
      <c r="BC19" s="79">
        <f t="shared" si="20"/>
        <v>0</v>
      </c>
      <c r="BD19" s="79">
        <f t="shared" si="20"/>
        <v>0</v>
      </c>
      <c r="BE19" s="79">
        <f t="shared" si="20"/>
        <v>0</v>
      </c>
      <c r="BF19" s="79">
        <f t="shared" si="20"/>
        <v>0</v>
      </c>
      <c r="BG19" s="79">
        <f t="shared" si="20"/>
        <v>0</v>
      </c>
      <c r="BH19" s="80">
        <f t="shared" si="20"/>
        <v>0</v>
      </c>
      <c r="BI19" s="83">
        <f t="shared" si="21"/>
        <v>0</v>
      </c>
      <c r="BJ19" s="82">
        <f t="shared" si="21"/>
        <v>0</v>
      </c>
      <c r="BK19" s="82">
        <f t="shared" si="21"/>
        <v>0</v>
      </c>
      <c r="BL19" s="82">
        <f t="shared" si="21"/>
        <v>0</v>
      </c>
      <c r="BM19" s="82">
        <f t="shared" si="21"/>
        <v>0</v>
      </c>
      <c r="BN19" s="82">
        <f t="shared" si="21"/>
        <v>0</v>
      </c>
      <c r="BO19" s="82">
        <f t="shared" si="21"/>
        <v>0</v>
      </c>
      <c r="BP19" s="82">
        <f t="shared" si="21"/>
        <v>0</v>
      </c>
      <c r="BQ19" s="82">
        <f t="shared" si="21"/>
        <v>0</v>
      </c>
      <c r="BR19" s="82">
        <f t="shared" si="21"/>
        <v>0</v>
      </c>
      <c r="BS19" s="85">
        <f t="shared" si="21"/>
        <v>0</v>
      </c>
    </row>
    <row r="20" spans="1:71" s="15" customFormat="1" ht="16.8" thickTop="1" thickBot="1" x14ac:dyDescent="0.35">
      <c r="A20" s="138">
        <v>3</v>
      </c>
      <c r="B20" s="62" t="s">
        <v>50</v>
      </c>
      <c r="C20" s="63"/>
      <c r="D20" s="64">
        <v>25</v>
      </c>
      <c r="E20" s="65" t="s">
        <v>102</v>
      </c>
      <c r="F20" s="66" t="s">
        <v>109</v>
      </c>
      <c r="G20" s="66">
        <v>89000</v>
      </c>
      <c r="H20" s="67" t="s">
        <v>106</v>
      </c>
      <c r="I20" s="66" t="s">
        <v>105</v>
      </c>
      <c r="J20" s="68" t="s">
        <v>111</v>
      </c>
      <c r="K20" s="69">
        <v>0.01</v>
      </c>
      <c r="L20" s="45" t="s">
        <v>34</v>
      </c>
      <c r="M20" s="70">
        <v>43051</v>
      </c>
      <c r="N20" s="70">
        <f t="shared" si="7"/>
        <v>43190</v>
      </c>
      <c r="O20" s="71"/>
      <c r="P20" s="72"/>
      <c r="Q20" s="73">
        <v>175000</v>
      </c>
      <c r="R20" s="73">
        <v>2000</v>
      </c>
      <c r="S20" s="74"/>
      <c r="T20" s="73">
        <f t="shared" si="9"/>
        <v>177000</v>
      </c>
      <c r="U20" s="75">
        <f t="shared" si="10"/>
        <v>1770</v>
      </c>
      <c r="V20" s="76">
        <f t="shared" si="11"/>
        <v>354</v>
      </c>
      <c r="W20" s="77">
        <f t="shared" si="12"/>
        <v>1416</v>
      </c>
      <c r="X20" s="75"/>
      <c r="Y20" s="76"/>
      <c r="Z20" s="77"/>
      <c r="AA20" s="78">
        <f t="shared" si="16"/>
        <v>0</v>
      </c>
      <c r="AB20" s="79">
        <f t="shared" si="17"/>
        <v>0.1</v>
      </c>
      <c r="AC20" s="79">
        <f t="shared" si="17"/>
        <v>0.1</v>
      </c>
      <c r="AD20" s="79">
        <f t="shared" si="17"/>
        <v>0.1</v>
      </c>
      <c r="AE20" s="79">
        <f t="shared" si="17"/>
        <v>0.1</v>
      </c>
      <c r="AF20" s="79">
        <f t="shared" si="17"/>
        <v>0.1</v>
      </c>
      <c r="AG20" s="79">
        <f t="shared" si="17"/>
        <v>0.15</v>
      </c>
      <c r="AH20" s="79">
        <f t="shared" si="17"/>
        <v>0.15</v>
      </c>
      <c r="AI20" s="79">
        <f t="shared" si="17"/>
        <v>0.15</v>
      </c>
      <c r="AJ20" s="79">
        <f t="shared" si="17"/>
        <v>0.05</v>
      </c>
      <c r="AK20" s="80">
        <f t="shared" si="17"/>
        <v>0</v>
      </c>
      <c r="AL20" s="81">
        <f t="shared" si="18"/>
        <v>0</v>
      </c>
      <c r="AM20" s="76">
        <f t="shared" si="18"/>
        <v>141.6</v>
      </c>
      <c r="AN20" s="76">
        <f t="shared" si="18"/>
        <v>141.6</v>
      </c>
      <c r="AO20" s="76">
        <f t="shared" si="18"/>
        <v>141.6</v>
      </c>
      <c r="AP20" s="76">
        <f t="shared" si="18"/>
        <v>141.6</v>
      </c>
      <c r="AQ20" s="76">
        <f t="shared" si="18"/>
        <v>141.6</v>
      </c>
      <c r="AR20" s="76">
        <f t="shared" si="18"/>
        <v>212.4</v>
      </c>
      <c r="AS20" s="76">
        <f t="shared" si="18"/>
        <v>212.4</v>
      </c>
      <c r="AT20" s="76">
        <f t="shared" si="18"/>
        <v>212.4</v>
      </c>
      <c r="AU20" s="76">
        <f t="shared" si="18"/>
        <v>70.8</v>
      </c>
      <c r="AV20" s="76">
        <f t="shared" si="18"/>
        <v>0</v>
      </c>
      <c r="AW20" s="333"/>
      <c r="AX20" s="84"/>
      <c r="AY20" s="79"/>
      <c r="AZ20" s="79"/>
      <c r="BA20" s="79"/>
      <c r="BB20" s="79"/>
      <c r="BC20" s="79"/>
      <c r="BD20" s="79"/>
      <c r="BE20" s="79"/>
      <c r="BF20" s="79"/>
      <c r="BG20" s="79"/>
      <c r="BH20" s="80"/>
      <c r="BI20" s="83"/>
      <c r="BJ20" s="82"/>
      <c r="BK20" s="82"/>
      <c r="BL20" s="82"/>
      <c r="BM20" s="82"/>
      <c r="BN20" s="82"/>
      <c r="BO20" s="82"/>
      <c r="BP20" s="82"/>
      <c r="BQ20" s="82"/>
      <c r="BR20" s="82"/>
      <c r="BS20" s="85"/>
    </row>
    <row r="21" spans="1:71" s="15" customFormat="1" ht="16.8" thickTop="1" thickBot="1" x14ac:dyDescent="0.35">
      <c r="A21" s="138">
        <v>4</v>
      </c>
      <c r="B21" s="62" t="s">
        <v>50</v>
      </c>
      <c r="C21" s="63"/>
      <c r="D21" s="64">
        <v>25</v>
      </c>
      <c r="E21" s="65" t="s">
        <v>103</v>
      </c>
      <c r="F21" s="66" t="s">
        <v>109</v>
      </c>
      <c r="G21" s="66">
        <v>89000</v>
      </c>
      <c r="H21" s="67" t="s">
        <v>106</v>
      </c>
      <c r="I21" s="66" t="s">
        <v>105</v>
      </c>
      <c r="J21" s="68" t="s">
        <v>111</v>
      </c>
      <c r="K21" s="69">
        <v>0.01</v>
      </c>
      <c r="L21" s="45" t="s">
        <v>34</v>
      </c>
      <c r="M21" s="70">
        <v>43051</v>
      </c>
      <c r="N21" s="70">
        <f t="shared" si="7"/>
        <v>43190</v>
      </c>
      <c r="O21" s="71"/>
      <c r="P21" s="72"/>
      <c r="Q21" s="73">
        <v>175000</v>
      </c>
      <c r="R21" s="73">
        <v>2000</v>
      </c>
      <c r="S21" s="74"/>
      <c r="T21" s="73">
        <f t="shared" si="9"/>
        <v>177000</v>
      </c>
      <c r="U21" s="75">
        <f t="shared" si="10"/>
        <v>1770</v>
      </c>
      <c r="V21" s="76">
        <f t="shared" si="11"/>
        <v>354</v>
      </c>
      <c r="W21" s="77">
        <f t="shared" si="12"/>
        <v>1416</v>
      </c>
      <c r="X21" s="75"/>
      <c r="Y21" s="76"/>
      <c r="Z21" s="77"/>
      <c r="AA21" s="78">
        <f t="shared" si="16"/>
        <v>0</v>
      </c>
      <c r="AB21" s="79">
        <f t="shared" ref="AB21:AK32" si="22">IF(AB$1&lt;$N21,0,AB$2)</f>
        <v>0.1</v>
      </c>
      <c r="AC21" s="79">
        <f t="shared" si="22"/>
        <v>0.1</v>
      </c>
      <c r="AD21" s="79">
        <f t="shared" si="22"/>
        <v>0.1</v>
      </c>
      <c r="AE21" s="79">
        <f t="shared" si="22"/>
        <v>0.1</v>
      </c>
      <c r="AF21" s="79">
        <f t="shared" si="22"/>
        <v>0.1</v>
      </c>
      <c r="AG21" s="79">
        <f t="shared" si="22"/>
        <v>0.15</v>
      </c>
      <c r="AH21" s="79">
        <f t="shared" si="22"/>
        <v>0.15</v>
      </c>
      <c r="AI21" s="79">
        <f t="shared" si="22"/>
        <v>0.15</v>
      </c>
      <c r="AJ21" s="79">
        <f t="shared" si="22"/>
        <v>0.05</v>
      </c>
      <c r="AK21" s="80">
        <f t="shared" si="22"/>
        <v>0</v>
      </c>
      <c r="AL21" s="81">
        <f t="shared" si="18"/>
        <v>0</v>
      </c>
      <c r="AM21" s="76">
        <f t="shared" si="18"/>
        <v>141.6</v>
      </c>
      <c r="AN21" s="76">
        <f t="shared" si="18"/>
        <v>141.6</v>
      </c>
      <c r="AO21" s="76">
        <f t="shared" si="18"/>
        <v>141.6</v>
      </c>
      <c r="AP21" s="76">
        <f t="shared" si="18"/>
        <v>141.6</v>
      </c>
      <c r="AQ21" s="76">
        <f t="shared" si="18"/>
        <v>141.6</v>
      </c>
      <c r="AR21" s="76">
        <f t="shared" si="18"/>
        <v>212.4</v>
      </c>
      <c r="AS21" s="76">
        <f t="shared" si="18"/>
        <v>212.4</v>
      </c>
      <c r="AT21" s="76">
        <f t="shared" si="18"/>
        <v>212.4</v>
      </c>
      <c r="AU21" s="76">
        <f t="shared" si="18"/>
        <v>70.8</v>
      </c>
      <c r="AV21" s="76">
        <f t="shared" si="18"/>
        <v>0</v>
      </c>
      <c r="AW21" s="333"/>
      <c r="AX21" s="84"/>
      <c r="AY21" s="79"/>
      <c r="AZ21" s="79"/>
      <c r="BA21" s="79"/>
      <c r="BB21" s="79"/>
      <c r="BC21" s="79"/>
      <c r="BD21" s="79"/>
      <c r="BE21" s="79"/>
      <c r="BF21" s="79"/>
      <c r="BG21" s="79"/>
      <c r="BH21" s="80"/>
      <c r="BI21" s="83"/>
      <c r="BJ21" s="82"/>
      <c r="BK21" s="82"/>
      <c r="BL21" s="82"/>
      <c r="BM21" s="82"/>
      <c r="BN21" s="82"/>
      <c r="BO21" s="82"/>
      <c r="BP21" s="82"/>
      <c r="BQ21" s="82"/>
      <c r="BR21" s="82"/>
      <c r="BS21" s="85"/>
    </row>
    <row r="22" spans="1:71" s="15" customFormat="1" ht="16.8" thickTop="1" thickBot="1" x14ac:dyDescent="0.35">
      <c r="A22" s="138"/>
      <c r="B22" s="86" t="s">
        <v>51</v>
      </c>
      <c r="C22" s="87"/>
      <c r="D22" s="88"/>
      <c r="E22" s="89"/>
      <c r="F22" s="90"/>
      <c r="G22" s="90"/>
      <c r="H22" s="91"/>
      <c r="I22" s="90"/>
      <c r="J22" s="92"/>
      <c r="K22" s="44">
        <v>1</v>
      </c>
      <c r="L22" s="45"/>
      <c r="M22" s="93"/>
      <c r="N22" s="93" t="str">
        <f t="shared" si="7"/>
        <v/>
      </c>
      <c r="O22" s="94">
        <v>6</v>
      </c>
      <c r="P22" s="48">
        <f t="shared" si="8"/>
        <v>43404</v>
      </c>
      <c r="Q22" s="49">
        <v>180000</v>
      </c>
      <c r="R22" s="49"/>
      <c r="S22" s="50"/>
      <c r="T22" s="49">
        <f t="shared" si="9"/>
        <v>180000</v>
      </c>
      <c r="U22" s="51">
        <f t="shared" si="10"/>
        <v>0</v>
      </c>
      <c r="V22" s="52">
        <f t="shared" si="11"/>
        <v>0</v>
      </c>
      <c r="W22" s="53">
        <f t="shared" si="12"/>
        <v>0</v>
      </c>
      <c r="X22" s="51">
        <f t="shared" si="13"/>
        <v>180000</v>
      </c>
      <c r="Y22" s="52">
        <f t="shared" si="14"/>
        <v>36000</v>
      </c>
      <c r="Z22" s="53">
        <f t="shared" si="15"/>
        <v>144000</v>
      </c>
      <c r="AA22" s="54">
        <f t="shared" si="16"/>
        <v>1</v>
      </c>
      <c r="AB22" s="55">
        <f t="shared" si="22"/>
        <v>0</v>
      </c>
      <c r="AC22" s="55">
        <f t="shared" si="22"/>
        <v>0</v>
      </c>
      <c r="AD22" s="55">
        <f t="shared" si="22"/>
        <v>0</v>
      </c>
      <c r="AE22" s="55">
        <f t="shared" si="22"/>
        <v>0</v>
      </c>
      <c r="AF22" s="55">
        <f t="shared" si="22"/>
        <v>0</v>
      </c>
      <c r="AG22" s="55">
        <f t="shared" si="22"/>
        <v>0</v>
      </c>
      <c r="AH22" s="55">
        <f t="shared" si="22"/>
        <v>0</v>
      </c>
      <c r="AI22" s="55">
        <f t="shared" si="22"/>
        <v>0</v>
      </c>
      <c r="AJ22" s="55">
        <f t="shared" si="22"/>
        <v>0</v>
      </c>
      <c r="AK22" s="56">
        <f t="shared" si="22"/>
        <v>0</v>
      </c>
      <c r="AL22" s="57">
        <f t="shared" si="18"/>
        <v>0</v>
      </c>
      <c r="AM22" s="52">
        <f t="shared" si="18"/>
        <v>0</v>
      </c>
      <c r="AN22" s="52">
        <f t="shared" si="18"/>
        <v>0</v>
      </c>
      <c r="AO22" s="52">
        <f t="shared" si="18"/>
        <v>0</v>
      </c>
      <c r="AP22" s="52">
        <f t="shared" si="18"/>
        <v>0</v>
      </c>
      <c r="AQ22" s="52">
        <f t="shared" si="18"/>
        <v>0</v>
      </c>
      <c r="AR22" s="52">
        <f t="shared" si="18"/>
        <v>0</v>
      </c>
      <c r="AS22" s="52">
        <f t="shared" si="18"/>
        <v>0</v>
      </c>
      <c r="AT22" s="52">
        <f t="shared" si="18"/>
        <v>0</v>
      </c>
      <c r="AU22" s="52">
        <f t="shared" si="18"/>
        <v>0</v>
      </c>
      <c r="AV22" s="52">
        <f t="shared" si="18"/>
        <v>0</v>
      </c>
      <c r="AW22" s="333"/>
      <c r="AX22" s="60">
        <f t="shared" si="19"/>
        <v>0.29999999999999993</v>
      </c>
      <c r="AY22" s="55">
        <f t="shared" ref="AY22:BH32" si="23">IF(AY$1&lt;$P22,0,AY$2)</f>
        <v>0</v>
      </c>
      <c r="AZ22" s="55">
        <f t="shared" si="23"/>
        <v>0</v>
      </c>
      <c r="BA22" s="55">
        <f t="shared" si="23"/>
        <v>0</v>
      </c>
      <c r="BB22" s="55">
        <f t="shared" si="23"/>
        <v>0.1</v>
      </c>
      <c r="BC22" s="55">
        <f t="shared" si="23"/>
        <v>0.1</v>
      </c>
      <c r="BD22" s="55">
        <f t="shared" si="23"/>
        <v>0.15</v>
      </c>
      <c r="BE22" s="55">
        <f t="shared" si="23"/>
        <v>0.15</v>
      </c>
      <c r="BF22" s="55">
        <f t="shared" si="23"/>
        <v>0.15</v>
      </c>
      <c r="BG22" s="55">
        <f t="shared" si="23"/>
        <v>0.05</v>
      </c>
      <c r="BH22" s="56">
        <f t="shared" si="23"/>
        <v>0</v>
      </c>
      <c r="BI22" s="59">
        <f t="shared" si="21"/>
        <v>43199.999999999993</v>
      </c>
      <c r="BJ22" s="58">
        <f t="shared" si="21"/>
        <v>0</v>
      </c>
      <c r="BK22" s="58">
        <f t="shared" si="21"/>
        <v>0</v>
      </c>
      <c r="BL22" s="58">
        <f t="shared" si="21"/>
        <v>0</v>
      </c>
      <c r="BM22" s="58">
        <f t="shared" si="21"/>
        <v>14400</v>
      </c>
      <c r="BN22" s="58">
        <f t="shared" si="21"/>
        <v>14400</v>
      </c>
      <c r="BO22" s="58">
        <f t="shared" si="21"/>
        <v>21600</v>
      </c>
      <c r="BP22" s="58">
        <f t="shared" si="21"/>
        <v>21600</v>
      </c>
      <c r="BQ22" s="58">
        <f t="shared" si="21"/>
        <v>21600</v>
      </c>
      <c r="BR22" s="58">
        <f t="shared" si="21"/>
        <v>7200</v>
      </c>
      <c r="BS22" s="61">
        <f t="shared" si="21"/>
        <v>0</v>
      </c>
    </row>
    <row r="23" spans="1:71" s="15" customFormat="1" ht="16.8" thickTop="1" thickBot="1" x14ac:dyDescent="0.35">
      <c r="A23" s="138">
        <v>5</v>
      </c>
      <c r="B23" s="62" t="s">
        <v>52</v>
      </c>
      <c r="C23" s="63"/>
      <c r="D23" s="64">
        <v>4</v>
      </c>
      <c r="E23" s="65" t="s">
        <v>118</v>
      </c>
      <c r="F23" s="66" t="s">
        <v>119</v>
      </c>
      <c r="G23" s="66">
        <v>33000</v>
      </c>
      <c r="H23" s="67" t="s">
        <v>120</v>
      </c>
      <c r="I23" s="66" t="s">
        <v>110</v>
      </c>
      <c r="J23" s="68" t="s">
        <v>112</v>
      </c>
      <c r="K23" s="69">
        <v>1</v>
      </c>
      <c r="L23" s="45" t="s">
        <v>34</v>
      </c>
      <c r="M23" s="70">
        <v>43158</v>
      </c>
      <c r="N23" s="70">
        <f t="shared" si="7"/>
        <v>43281</v>
      </c>
      <c r="O23" s="71">
        <v>6</v>
      </c>
      <c r="P23" s="72" t="str">
        <f t="shared" si="8"/>
        <v/>
      </c>
      <c r="Q23" s="73">
        <v>185000</v>
      </c>
      <c r="R23" s="73">
        <v>2000</v>
      </c>
      <c r="S23" s="74"/>
      <c r="T23" s="73">
        <f t="shared" si="9"/>
        <v>187000</v>
      </c>
      <c r="U23" s="75">
        <f t="shared" si="10"/>
        <v>187000</v>
      </c>
      <c r="V23" s="76">
        <f t="shared" si="11"/>
        <v>37400</v>
      </c>
      <c r="W23" s="77">
        <f t="shared" si="12"/>
        <v>149600</v>
      </c>
      <c r="X23" s="75">
        <f t="shared" si="13"/>
        <v>0</v>
      </c>
      <c r="Y23" s="76">
        <f t="shared" si="14"/>
        <v>0</v>
      </c>
      <c r="Z23" s="77">
        <f t="shared" si="15"/>
        <v>0</v>
      </c>
      <c r="AA23" s="78">
        <f t="shared" si="16"/>
        <v>0.19999999999999984</v>
      </c>
      <c r="AB23" s="79">
        <f t="shared" si="22"/>
        <v>0</v>
      </c>
      <c r="AC23" s="79">
        <f t="shared" si="22"/>
        <v>0</v>
      </c>
      <c r="AD23" s="79">
        <f t="shared" si="22"/>
        <v>0.1</v>
      </c>
      <c r="AE23" s="79">
        <f t="shared" si="22"/>
        <v>0.1</v>
      </c>
      <c r="AF23" s="79">
        <f t="shared" si="22"/>
        <v>0.1</v>
      </c>
      <c r="AG23" s="79">
        <f t="shared" si="22"/>
        <v>0.15</v>
      </c>
      <c r="AH23" s="79">
        <f t="shared" si="22"/>
        <v>0.15</v>
      </c>
      <c r="AI23" s="79">
        <f t="shared" si="22"/>
        <v>0.15</v>
      </c>
      <c r="AJ23" s="79">
        <f t="shared" si="22"/>
        <v>0.05</v>
      </c>
      <c r="AK23" s="80">
        <f t="shared" si="22"/>
        <v>0</v>
      </c>
      <c r="AL23" s="81">
        <f t="shared" si="18"/>
        <v>29919.999999999978</v>
      </c>
      <c r="AM23" s="76">
        <f t="shared" si="18"/>
        <v>0</v>
      </c>
      <c r="AN23" s="76">
        <f t="shared" si="18"/>
        <v>0</v>
      </c>
      <c r="AO23" s="76">
        <f t="shared" si="18"/>
        <v>14960</v>
      </c>
      <c r="AP23" s="76">
        <f t="shared" si="18"/>
        <v>14960</v>
      </c>
      <c r="AQ23" s="76">
        <f t="shared" si="18"/>
        <v>14960</v>
      </c>
      <c r="AR23" s="76">
        <f t="shared" si="18"/>
        <v>22440</v>
      </c>
      <c r="AS23" s="76">
        <f t="shared" si="18"/>
        <v>22440</v>
      </c>
      <c r="AT23" s="76">
        <f t="shared" si="18"/>
        <v>22440</v>
      </c>
      <c r="AU23" s="76">
        <f t="shared" si="18"/>
        <v>7480</v>
      </c>
      <c r="AV23" s="76">
        <f t="shared" si="18"/>
        <v>0</v>
      </c>
      <c r="AW23" s="333"/>
      <c r="AX23" s="84">
        <f t="shared" si="19"/>
        <v>1</v>
      </c>
      <c r="AY23" s="79">
        <f t="shared" si="23"/>
        <v>0</v>
      </c>
      <c r="AZ23" s="79">
        <f t="shared" si="23"/>
        <v>0</v>
      </c>
      <c r="BA23" s="79">
        <f t="shared" si="23"/>
        <v>0</v>
      </c>
      <c r="BB23" s="79">
        <f t="shared" si="23"/>
        <v>0</v>
      </c>
      <c r="BC23" s="79">
        <f t="shared" si="23"/>
        <v>0</v>
      </c>
      <c r="BD23" s="79">
        <f t="shared" si="23"/>
        <v>0</v>
      </c>
      <c r="BE23" s="79">
        <f t="shared" si="23"/>
        <v>0</v>
      </c>
      <c r="BF23" s="79">
        <f t="shared" si="23"/>
        <v>0</v>
      </c>
      <c r="BG23" s="79">
        <f t="shared" si="23"/>
        <v>0</v>
      </c>
      <c r="BH23" s="80">
        <f t="shared" si="23"/>
        <v>0</v>
      </c>
      <c r="BI23" s="83">
        <f t="shared" si="21"/>
        <v>0</v>
      </c>
      <c r="BJ23" s="82">
        <f t="shared" si="21"/>
        <v>0</v>
      </c>
      <c r="BK23" s="82">
        <f t="shared" si="21"/>
        <v>0</v>
      </c>
      <c r="BL23" s="82">
        <f t="shared" si="21"/>
        <v>0</v>
      </c>
      <c r="BM23" s="82">
        <f t="shared" si="21"/>
        <v>0</v>
      </c>
      <c r="BN23" s="82">
        <f t="shared" si="21"/>
        <v>0</v>
      </c>
      <c r="BO23" s="82">
        <f t="shared" si="21"/>
        <v>0</v>
      </c>
      <c r="BP23" s="82">
        <f t="shared" si="21"/>
        <v>0</v>
      </c>
      <c r="BQ23" s="82">
        <f t="shared" si="21"/>
        <v>0</v>
      </c>
      <c r="BR23" s="82">
        <f t="shared" si="21"/>
        <v>0</v>
      </c>
      <c r="BS23" s="85">
        <f t="shared" si="21"/>
        <v>0</v>
      </c>
    </row>
    <row r="24" spans="1:71" s="15" customFormat="1" ht="16.8" thickTop="1" thickBot="1" x14ac:dyDescent="0.35">
      <c r="A24" s="138"/>
      <c r="B24" s="86" t="s">
        <v>53</v>
      </c>
      <c r="C24" s="87"/>
      <c r="D24" s="88"/>
      <c r="E24" s="89"/>
      <c r="F24" s="90"/>
      <c r="G24" s="90"/>
      <c r="H24" s="91"/>
      <c r="I24" s="90"/>
      <c r="J24" s="92"/>
      <c r="K24" s="44">
        <v>1</v>
      </c>
      <c r="L24" s="45"/>
      <c r="M24" s="93"/>
      <c r="N24" s="93" t="str">
        <f t="shared" si="7"/>
        <v/>
      </c>
      <c r="O24" s="94">
        <v>6</v>
      </c>
      <c r="P24" s="48">
        <f t="shared" si="8"/>
        <v>43404</v>
      </c>
      <c r="Q24" s="49">
        <v>190000</v>
      </c>
      <c r="R24" s="49"/>
      <c r="S24" s="50"/>
      <c r="T24" s="49">
        <f t="shared" si="9"/>
        <v>190000</v>
      </c>
      <c r="U24" s="51">
        <f t="shared" si="10"/>
        <v>0</v>
      </c>
      <c r="V24" s="52">
        <f t="shared" si="11"/>
        <v>0</v>
      </c>
      <c r="W24" s="53">
        <f t="shared" si="12"/>
        <v>0</v>
      </c>
      <c r="X24" s="51">
        <f t="shared" si="13"/>
        <v>190000</v>
      </c>
      <c r="Y24" s="52">
        <f t="shared" si="14"/>
        <v>38000</v>
      </c>
      <c r="Z24" s="53">
        <f t="shared" si="15"/>
        <v>152000</v>
      </c>
      <c r="AA24" s="54">
        <f t="shared" si="16"/>
        <v>1</v>
      </c>
      <c r="AB24" s="55">
        <f t="shared" si="22"/>
        <v>0</v>
      </c>
      <c r="AC24" s="55">
        <f t="shared" si="22"/>
        <v>0</v>
      </c>
      <c r="AD24" s="55">
        <f t="shared" si="22"/>
        <v>0</v>
      </c>
      <c r="AE24" s="55">
        <f t="shared" si="22"/>
        <v>0</v>
      </c>
      <c r="AF24" s="55">
        <f t="shared" si="22"/>
        <v>0</v>
      </c>
      <c r="AG24" s="55">
        <f t="shared" si="22"/>
        <v>0</v>
      </c>
      <c r="AH24" s="55">
        <f t="shared" si="22"/>
        <v>0</v>
      </c>
      <c r="AI24" s="55">
        <f t="shared" si="22"/>
        <v>0</v>
      </c>
      <c r="AJ24" s="55">
        <f t="shared" si="22"/>
        <v>0</v>
      </c>
      <c r="AK24" s="56">
        <f t="shared" si="22"/>
        <v>0</v>
      </c>
      <c r="AL24" s="57">
        <f t="shared" si="18"/>
        <v>0</v>
      </c>
      <c r="AM24" s="52">
        <f t="shared" si="18"/>
        <v>0</v>
      </c>
      <c r="AN24" s="52">
        <f t="shared" si="18"/>
        <v>0</v>
      </c>
      <c r="AO24" s="52">
        <f t="shared" si="18"/>
        <v>0</v>
      </c>
      <c r="AP24" s="52">
        <f t="shared" si="18"/>
        <v>0</v>
      </c>
      <c r="AQ24" s="52">
        <f t="shared" si="18"/>
        <v>0</v>
      </c>
      <c r="AR24" s="52">
        <f t="shared" si="18"/>
        <v>0</v>
      </c>
      <c r="AS24" s="52">
        <f t="shared" si="18"/>
        <v>0</v>
      </c>
      <c r="AT24" s="52">
        <f t="shared" si="18"/>
        <v>0</v>
      </c>
      <c r="AU24" s="52">
        <f t="shared" si="18"/>
        <v>0</v>
      </c>
      <c r="AV24" s="52">
        <f t="shared" si="18"/>
        <v>0</v>
      </c>
      <c r="AW24" s="333"/>
      <c r="AX24" s="60">
        <f t="shared" si="19"/>
        <v>0.29999999999999993</v>
      </c>
      <c r="AY24" s="55">
        <f t="shared" si="23"/>
        <v>0</v>
      </c>
      <c r="AZ24" s="55">
        <f t="shared" si="23"/>
        <v>0</v>
      </c>
      <c r="BA24" s="55">
        <f t="shared" si="23"/>
        <v>0</v>
      </c>
      <c r="BB24" s="55">
        <f t="shared" si="23"/>
        <v>0.1</v>
      </c>
      <c r="BC24" s="55">
        <f t="shared" si="23"/>
        <v>0.1</v>
      </c>
      <c r="BD24" s="55">
        <f t="shared" si="23"/>
        <v>0.15</v>
      </c>
      <c r="BE24" s="55">
        <f t="shared" si="23"/>
        <v>0.15</v>
      </c>
      <c r="BF24" s="55">
        <f t="shared" si="23"/>
        <v>0.15</v>
      </c>
      <c r="BG24" s="55">
        <f t="shared" si="23"/>
        <v>0.05</v>
      </c>
      <c r="BH24" s="56">
        <f t="shared" si="23"/>
        <v>0</v>
      </c>
      <c r="BI24" s="59">
        <f t="shared" si="21"/>
        <v>45599.999999999993</v>
      </c>
      <c r="BJ24" s="58">
        <f t="shared" si="21"/>
        <v>0</v>
      </c>
      <c r="BK24" s="58">
        <f t="shared" si="21"/>
        <v>0</v>
      </c>
      <c r="BL24" s="58">
        <f t="shared" si="21"/>
        <v>0</v>
      </c>
      <c r="BM24" s="58">
        <f t="shared" si="21"/>
        <v>15200</v>
      </c>
      <c r="BN24" s="58">
        <f t="shared" si="21"/>
        <v>15200</v>
      </c>
      <c r="BO24" s="58">
        <f t="shared" si="21"/>
        <v>22800</v>
      </c>
      <c r="BP24" s="58">
        <f t="shared" si="21"/>
        <v>22800</v>
      </c>
      <c r="BQ24" s="58">
        <f t="shared" si="21"/>
        <v>22800</v>
      </c>
      <c r="BR24" s="58">
        <f t="shared" si="21"/>
        <v>7600</v>
      </c>
      <c r="BS24" s="61">
        <f t="shared" si="21"/>
        <v>0</v>
      </c>
    </row>
    <row r="25" spans="1:71" s="15" customFormat="1" ht="16.8" thickTop="1" thickBot="1" x14ac:dyDescent="0.35">
      <c r="A25" s="138">
        <v>6</v>
      </c>
      <c r="B25" s="62" t="s">
        <v>54</v>
      </c>
      <c r="C25" s="63"/>
      <c r="D25" s="64">
        <v>6</v>
      </c>
      <c r="E25" s="65" t="s">
        <v>107</v>
      </c>
      <c r="F25" s="66" t="s">
        <v>114</v>
      </c>
      <c r="G25" s="66">
        <v>13000</v>
      </c>
      <c r="H25" s="67" t="s">
        <v>115</v>
      </c>
      <c r="I25" s="66" t="s">
        <v>116</v>
      </c>
      <c r="J25" s="68" t="s">
        <v>113</v>
      </c>
      <c r="K25" s="69">
        <v>0.99</v>
      </c>
      <c r="L25" s="45" t="s">
        <v>34</v>
      </c>
      <c r="M25" s="70">
        <v>42979</v>
      </c>
      <c r="N25" s="70">
        <f t="shared" si="7"/>
        <v>43131</v>
      </c>
      <c r="O25" s="71">
        <v>7</v>
      </c>
      <c r="P25" s="72" t="str">
        <f t="shared" si="8"/>
        <v/>
      </c>
      <c r="Q25" s="73">
        <v>195000</v>
      </c>
      <c r="R25" s="73"/>
      <c r="S25" s="74"/>
      <c r="T25" s="73">
        <f t="shared" si="9"/>
        <v>195000</v>
      </c>
      <c r="U25" s="75">
        <f t="shared" si="10"/>
        <v>193050</v>
      </c>
      <c r="V25" s="76">
        <f t="shared" si="11"/>
        <v>38610</v>
      </c>
      <c r="W25" s="77">
        <f t="shared" si="12"/>
        <v>154440</v>
      </c>
      <c r="X25" s="75">
        <f t="shared" si="13"/>
        <v>0</v>
      </c>
      <c r="Y25" s="76">
        <f t="shared" si="14"/>
        <v>0</v>
      </c>
      <c r="Z25" s="77">
        <f t="shared" si="15"/>
        <v>0</v>
      </c>
      <c r="AA25" s="78">
        <f t="shared" si="16"/>
        <v>0</v>
      </c>
      <c r="AB25" s="79">
        <f t="shared" si="22"/>
        <v>0.1</v>
      </c>
      <c r="AC25" s="79">
        <f t="shared" si="22"/>
        <v>0.1</v>
      </c>
      <c r="AD25" s="79">
        <f t="shared" si="22"/>
        <v>0.1</v>
      </c>
      <c r="AE25" s="79">
        <f t="shared" si="22"/>
        <v>0.1</v>
      </c>
      <c r="AF25" s="79">
        <f t="shared" si="22"/>
        <v>0.1</v>
      </c>
      <c r="AG25" s="79">
        <f t="shared" si="22"/>
        <v>0.15</v>
      </c>
      <c r="AH25" s="79">
        <f t="shared" si="22"/>
        <v>0.15</v>
      </c>
      <c r="AI25" s="79">
        <f t="shared" si="22"/>
        <v>0.15</v>
      </c>
      <c r="AJ25" s="79">
        <f t="shared" si="22"/>
        <v>0.05</v>
      </c>
      <c r="AK25" s="80">
        <f t="shared" si="22"/>
        <v>0</v>
      </c>
      <c r="AL25" s="81">
        <f t="shared" si="18"/>
        <v>0</v>
      </c>
      <c r="AM25" s="76">
        <f t="shared" si="18"/>
        <v>15444</v>
      </c>
      <c r="AN25" s="76">
        <f t="shared" si="18"/>
        <v>15444</v>
      </c>
      <c r="AO25" s="76">
        <f t="shared" si="18"/>
        <v>15444</v>
      </c>
      <c r="AP25" s="76">
        <f t="shared" si="18"/>
        <v>15444</v>
      </c>
      <c r="AQ25" s="76">
        <f t="shared" si="18"/>
        <v>15444</v>
      </c>
      <c r="AR25" s="76">
        <f t="shared" si="18"/>
        <v>23166</v>
      </c>
      <c r="AS25" s="76">
        <f t="shared" si="18"/>
        <v>23166</v>
      </c>
      <c r="AT25" s="76">
        <f t="shared" si="18"/>
        <v>23166</v>
      </c>
      <c r="AU25" s="76">
        <f t="shared" si="18"/>
        <v>7722</v>
      </c>
      <c r="AV25" s="76">
        <f t="shared" si="18"/>
        <v>0</v>
      </c>
      <c r="AW25" s="333"/>
      <c r="AX25" s="84">
        <f t="shared" si="19"/>
        <v>1</v>
      </c>
      <c r="AY25" s="79">
        <f t="shared" si="23"/>
        <v>0</v>
      </c>
      <c r="AZ25" s="79">
        <f t="shared" si="23"/>
        <v>0</v>
      </c>
      <c r="BA25" s="79">
        <f t="shared" si="23"/>
        <v>0</v>
      </c>
      <c r="BB25" s="79">
        <f t="shared" si="23"/>
        <v>0</v>
      </c>
      <c r="BC25" s="79">
        <f t="shared" si="23"/>
        <v>0</v>
      </c>
      <c r="BD25" s="79">
        <f t="shared" si="23"/>
        <v>0</v>
      </c>
      <c r="BE25" s="79">
        <f t="shared" si="23"/>
        <v>0</v>
      </c>
      <c r="BF25" s="79">
        <f t="shared" si="23"/>
        <v>0</v>
      </c>
      <c r="BG25" s="79">
        <f t="shared" si="23"/>
        <v>0</v>
      </c>
      <c r="BH25" s="80">
        <f t="shared" si="23"/>
        <v>0</v>
      </c>
      <c r="BI25" s="83">
        <f t="shared" si="21"/>
        <v>0</v>
      </c>
      <c r="BJ25" s="82">
        <f t="shared" si="21"/>
        <v>0</v>
      </c>
      <c r="BK25" s="82">
        <f t="shared" si="21"/>
        <v>0</v>
      </c>
      <c r="BL25" s="82">
        <f t="shared" si="21"/>
        <v>0</v>
      </c>
      <c r="BM25" s="82">
        <f t="shared" si="21"/>
        <v>0</v>
      </c>
      <c r="BN25" s="82">
        <f t="shared" si="21"/>
        <v>0</v>
      </c>
      <c r="BO25" s="82">
        <f t="shared" si="21"/>
        <v>0</v>
      </c>
      <c r="BP25" s="82">
        <f t="shared" si="21"/>
        <v>0</v>
      </c>
      <c r="BQ25" s="82">
        <f t="shared" si="21"/>
        <v>0</v>
      </c>
      <c r="BR25" s="82">
        <f t="shared" si="21"/>
        <v>0</v>
      </c>
      <c r="BS25" s="85">
        <f t="shared" si="21"/>
        <v>0</v>
      </c>
    </row>
    <row r="26" spans="1:71" s="15" customFormat="1" ht="16.8" thickTop="1" thickBot="1" x14ac:dyDescent="0.35">
      <c r="A26" s="138">
        <v>7</v>
      </c>
      <c r="B26" s="62" t="s">
        <v>54</v>
      </c>
      <c r="C26" s="63"/>
      <c r="D26" s="64">
        <v>6</v>
      </c>
      <c r="E26" s="65" t="s">
        <v>108</v>
      </c>
      <c r="F26" s="66" t="s">
        <v>114</v>
      </c>
      <c r="G26" s="66">
        <v>13000</v>
      </c>
      <c r="H26" s="67" t="s">
        <v>115</v>
      </c>
      <c r="I26" s="66" t="s">
        <v>117</v>
      </c>
      <c r="J26" s="68" t="s">
        <v>113</v>
      </c>
      <c r="K26" s="69">
        <v>0.01</v>
      </c>
      <c r="L26" s="45" t="s">
        <v>34</v>
      </c>
      <c r="M26" s="70">
        <v>42979</v>
      </c>
      <c r="N26" s="70">
        <f t="shared" si="7"/>
        <v>43131</v>
      </c>
      <c r="O26" s="71">
        <v>7</v>
      </c>
      <c r="P26" s="72"/>
      <c r="Q26" s="73">
        <v>195000</v>
      </c>
      <c r="R26" s="73"/>
      <c r="S26" s="74"/>
      <c r="T26" s="73">
        <f t="shared" si="9"/>
        <v>195000</v>
      </c>
      <c r="U26" s="75">
        <f t="shared" si="10"/>
        <v>1950</v>
      </c>
      <c r="V26" s="76">
        <f t="shared" si="11"/>
        <v>390</v>
      </c>
      <c r="W26" s="77">
        <f t="shared" si="12"/>
        <v>1560</v>
      </c>
      <c r="X26" s="75">
        <f t="shared" si="13"/>
        <v>0</v>
      </c>
      <c r="Y26" s="76">
        <f t="shared" si="14"/>
        <v>0</v>
      </c>
      <c r="Z26" s="77">
        <f t="shared" si="15"/>
        <v>0</v>
      </c>
      <c r="AA26" s="78">
        <f t="shared" si="16"/>
        <v>0</v>
      </c>
      <c r="AB26" s="79">
        <f t="shared" si="22"/>
        <v>0.1</v>
      </c>
      <c r="AC26" s="79">
        <f t="shared" si="22"/>
        <v>0.1</v>
      </c>
      <c r="AD26" s="79">
        <f t="shared" si="22"/>
        <v>0.1</v>
      </c>
      <c r="AE26" s="79">
        <f t="shared" si="22"/>
        <v>0.1</v>
      </c>
      <c r="AF26" s="79">
        <f t="shared" si="22"/>
        <v>0.1</v>
      </c>
      <c r="AG26" s="79">
        <f t="shared" si="22"/>
        <v>0.15</v>
      </c>
      <c r="AH26" s="79">
        <f t="shared" si="22"/>
        <v>0.15</v>
      </c>
      <c r="AI26" s="79">
        <f t="shared" si="22"/>
        <v>0.15</v>
      </c>
      <c r="AJ26" s="79">
        <f t="shared" si="22"/>
        <v>0.05</v>
      </c>
      <c r="AK26" s="80">
        <f t="shared" si="22"/>
        <v>0</v>
      </c>
      <c r="AL26" s="81">
        <f t="shared" si="18"/>
        <v>0</v>
      </c>
      <c r="AM26" s="76">
        <f t="shared" si="18"/>
        <v>156</v>
      </c>
      <c r="AN26" s="76">
        <f t="shared" si="18"/>
        <v>156</v>
      </c>
      <c r="AO26" s="76">
        <f t="shared" si="18"/>
        <v>156</v>
      </c>
      <c r="AP26" s="76">
        <f t="shared" si="18"/>
        <v>156</v>
      </c>
      <c r="AQ26" s="76">
        <f t="shared" si="18"/>
        <v>156</v>
      </c>
      <c r="AR26" s="76">
        <f t="shared" si="18"/>
        <v>234</v>
      </c>
      <c r="AS26" s="76">
        <f t="shared" si="18"/>
        <v>234</v>
      </c>
      <c r="AT26" s="76">
        <f t="shared" si="18"/>
        <v>234</v>
      </c>
      <c r="AU26" s="76">
        <f t="shared" si="18"/>
        <v>78</v>
      </c>
      <c r="AV26" s="76">
        <f t="shared" si="18"/>
        <v>0</v>
      </c>
      <c r="AW26" s="333"/>
      <c r="AX26" s="84"/>
      <c r="AY26" s="79"/>
      <c r="AZ26" s="79"/>
      <c r="BA26" s="79"/>
      <c r="BB26" s="79"/>
      <c r="BC26" s="79"/>
      <c r="BD26" s="79"/>
      <c r="BE26" s="79"/>
      <c r="BF26" s="79"/>
      <c r="BG26" s="79"/>
      <c r="BH26" s="80"/>
      <c r="BI26" s="83"/>
      <c r="BJ26" s="82"/>
      <c r="BK26" s="82"/>
      <c r="BL26" s="82"/>
      <c r="BM26" s="82"/>
      <c r="BN26" s="82"/>
      <c r="BO26" s="82"/>
      <c r="BP26" s="82"/>
      <c r="BQ26" s="82"/>
      <c r="BR26" s="82"/>
      <c r="BS26" s="85"/>
    </row>
    <row r="27" spans="1:71" s="15" customFormat="1" ht="16.8" thickTop="1" thickBot="1" x14ac:dyDescent="0.35">
      <c r="A27" s="138"/>
      <c r="B27" s="86" t="s">
        <v>55</v>
      </c>
      <c r="C27" s="87"/>
      <c r="D27" s="88"/>
      <c r="E27" s="89"/>
      <c r="F27" s="90"/>
      <c r="G27" s="90"/>
      <c r="H27" s="91"/>
      <c r="I27" s="90"/>
      <c r="J27" s="92"/>
      <c r="K27" s="44">
        <v>1</v>
      </c>
      <c r="L27" s="45"/>
      <c r="M27" s="93"/>
      <c r="N27" s="93" t="str">
        <f t="shared" si="7"/>
        <v/>
      </c>
      <c r="O27" s="94">
        <v>7</v>
      </c>
      <c r="P27" s="48">
        <f t="shared" si="8"/>
        <v>43434</v>
      </c>
      <c r="Q27" s="49">
        <v>200000</v>
      </c>
      <c r="R27" s="49"/>
      <c r="S27" s="50"/>
      <c r="T27" s="49">
        <f t="shared" si="9"/>
        <v>200000</v>
      </c>
      <c r="U27" s="51">
        <f t="shared" si="10"/>
        <v>0</v>
      </c>
      <c r="V27" s="52">
        <f t="shared" si="11"/>
        <v>0</v>
      </c>
      <c r="W27" s="53">
        <f t="shared" si="12"/>
        <v>0</v>
      </c>
      <c r="X27" s="51">
        <f t="shared" si="13"/>
        <v>200000</v>
      </c>
      <c r="Y27" s="52">
        <f t="shared" si="14"/>
        <v>40000</v>
      </c>
      <c r="Z27" s="53">
        <f t="shared" si="15"/>
        <v>160000</v>
      </c>
      <c r="AA27" s="54">
        <f t="shared" si="16"/>
        <v>1</v>
      </c>
      <c r="AB27" s="55">
        <f t="shared" si="22"/>
        <v>0</v>
      </c>
      <c r="AC27" s="55">
        <f t="shared" si="22"/>
        <v>0</v>
      </c>
      <c r="AD27" s="55">
        <f t="shared" si="22"/>
        <v>0</v>
      </c>
      <c r="AE27" s="55">
        <f t="shared" si="22"/>
        <v>0</v>
      </c>
      <c r="AF27" s="55">
        <f t="shared" si="22"/>
        <v>0</v>
      </c>
      <c r="AG27" s="55">
        <f t="shared" si="22"/>
        <v>0</v>
      </c>
      <c r="AH27" s="55">
        <f t="shared" si="22"/>
        <v>0</v>
      </c>
      <c r="AI27" s="55">
        <f t="shared" si="22"/>
        <v>0</v>
      </c>
      <c r="AJ27" s="55">
        <f t="shared" si="22"/>
        <v>0</v>
      </c>
      <c r="AK27" s="56">
        <f t="shared" si="22"/>
        <v>0</v>
      </c>
      <c r="AL27" s="57">
        <f t="shared" si="18"/>
        <v>0</v>
      </c>
      <c r="AM27" s="52">
        <f t="shared" si="18"/>
        <v>0</v>
      </c>
      <c r="AN27" s="52">
        <f t="shared" ref="AL27:AV32" si="24">$W27*AC27</f>
        <v>0</v>
      </c>
      <c r="AO27" s="52">
        <f t="shared" si="24"/>
        <v>0</v>
      </c>
      <c r="AP27" s="52">
        <f t="shared" si="24"/>
        <v>0</v>
      </c>
      <c r="AQ27" s="52">
        <f t="shared" si="24"/>
        <v>0</v>
      </c>
      <c r="AR27" s="52">
        <f t="shared" si="24"/>
        <v>0</v>
      </c>
      <c r="AS27" s="52">
        <f t="shared" si="24"/>
        <v>0</v>
      </c>
      <c r="AT27" s="52">
        <f t="shared" si="24"/>
        <v>0</v>
      </c>
      <c r="AU27" s="52">
        <f t="shared" si="24"/>
        <v>0</v>
      </c>
      <c r="AV27" s="52">
        <f t="shared" si="24"/>
        <v>0</v>
      </c>
      <c r="AW27" s="333"/>
      <c r="AX27" s="60">
        <f t="shared" si="19"/>
        <v>0.39999999999999991</v>
      </c>
      <c r="AY27" s="55">
        <f t="shared" si="23"/>
        <v>0</v>
      </c>
      <c r="AZ27" s="55">
        <f t="shared" si="23"/>
        <v>0</v>
      </c>
      <c r="BA27" s="55">
        <f t="shared" si="23"/>
        <v>0</v>
      </c>
      <c r="BB27" s="55">
        <f t="shared" si="23"/>
        <v>0</v>
      </c>
      <c r="BC27" s="55">
        <f t="shared" si="23"/>
        <v>0.1</v>
      </c>
      <c r="BD27" s="55">
        <f t="shared" si="23"/>
        <v>0.15</v>
      </c>
      <c r="BE27" s="55">
        <f t="shared" si="23"/>
        <v>0.15</v>
      </c>
      <c r="BF27" s="55">
        <f t="shared" si="23"/>
        <v>0.15</v>
      </c>
      <c r="BG27" s="55">
        <f t="shared" si="23"/>
        <v>0.05</v>
      </c>
      <c r="BH27" s="56">
        <f t="shared" si="23"/>
        <v>0</v>
      </c>
      <c r="BI27" s="59">
        <f t="shared" si="21"/>
        <v>63999.999999999985</v>
      </c>
      <c r="BJ27" s="58">
        <f t="shared" si="21"/>
        <v>0</v>
      </c>
      <c r="BK27" s="58">
        <f t="shared" si="21"/>
        <v>0</v>
      </c>
      <c r="BL27" s="58">
        <f t="shared" si="21"/>
        <v>0</v>
      </c>
      <c r="BM27" s="58">
        <f t="shared" si="21"/>
        <v>0</v>
      </c>
      <c r="BN27" s="58">
        <f t="shared" si="21"/>
        <v>16000</v>
      </c>
      <c r="BO27" s="58">
        <f t="shared" si="21"/>
        <v>24000</v>
      </c>
      <c r="BP27" s="58">
        <f t="shared" si="21"/>
        <v>24000</v>
      </c>
      <c r="BQ27" s="58">
        <f t="shared" si="21"/>
        <v>24000</v>
      </c>
      <c r="BR27" s="58">
        <f t="shared" si="21"/>
        <v>8000</v>
      </c>
      <c r="BS27" s="61">
        <f t="shared" si="21"/>
        <v>0</v>
      </c>
    </row>
    <row r="28" spans="1:71" s="15" customFormat="1" ht="16.8" thickTop="1" thickBot="1" x14ac:dyDescent="0.35">
      <c r="A28" s="138"/>
      <c r="B28" s="62" t="s">
        <v>56</v>
      </c>
      <c r="C28" s="63"/>
      <c r="D28" s="64"/>
      <c r="E28" s="65"/>
      <c r="F28" s="66"/>
      <c r="G28" s="66"/>
      <c r="H28" s="67"/>
      <c r="I28" s="66"/>
      <c r="J28" s="68"/>
      <c r="K28" s="69">
        <v>1</v>
      </c>
      <c r="L28" s="45"/>
      <c r="M28" s="70"/>
      <c r="N28" s="70" t="str">
        <f t="shared" si="7"/>
        <v/>
      </c>
      <c r="O28" s="71">
        <v>7</v>
      </c>
      <c r="P28" s="72">
        <f t="shared" si="8"/>
        <v>43434</v>
      </c>
      <c r="Q28" s="73">
        <v>205000</v>
      </c>
      <c r="R28" s="73"/>
      <c r="S28" s="74"/>
      <c r="T28" s="73">
        <f t="shared" si="9"/>
        <v>205000</v>
      </c>
      <c r="U28" s="75">
        <f t="shared" si="10"/>
        <v>0</v>
      </c>
      <c r="V28" s="76">
        <f t="shared" si="11"/>
        <v>0</v>
      </c>
      <c r="W28" s="77">
        <f t="shared" si="12"/>
        <v>0</v>
      </c>
      <c r="X28" s="75">
        <f t="shared" si="13"/>
        <v>205000</v>
      </c>
      <c r="Y28" s="76">
        <f t="shared" si="14"/>
        <v>41000</v>
      </c>
      <c r="Z28" s="77">
        <f t="shared" si="15"/>
        <v>164000</v>
      </c>
      <c r="AA28" s="78">
        <f t="shared" si="16"/>
        <v>1</v>
      </c>
      <c r="AB28" s="79">
        <f t="shared" si="22"/>
        <v>0</v>
      </c>
      <c r="AC28" s="79">
        <f t="shared" si="22"/>
        <v>0</v>
      </c>
      <c r="AD28" s="79">
        <f t="shared" si="22"/>
        <v>0</v>
      </c>
      <c r="AE28" s="79">
        <f t="shared" si="22"/>
        <v>0</v>
      </c>
      <c r="AF28" s="79">
        <f t="shared" si="22"/>
        <v>0</v>
      </c>
      <c r="AG28" s="79">
        <f t="shared" si="22"/>
        <v>0</v>
      </c>
      <c r="AH28" s="79">
        <f t="shared" si="22"/>
        <v>0</v>
      </c>
      <c r="AI28" s="79">
        <f t="shared" si="22"/>
        <v>0</v>
      </c>
      <c r="AJ28" s="79">
        <f t="shared" si="22"/>
        <v>0</v>
      </c>
      <c r="AK28" s="80">
        <f t="shared" si="22"/>
        <v>0</v>
      </c>
      <c r="AL28" s="81">
        <f t="shared" si="24"/>
        <v>0</v>
      </c>
      <c r="AM28" s="76">
        <f t="shared" si="24"/>
        <v>0</v>
      </c>
      <c r="AN28" s="76">
        <f t="shared" si="24"/>
        <v>0</v>
      </c>
      <c r="AO28" s="76">
        <f t="shared" si="24"/>
        <v>0</v>
      </c>
      <c r="AP28" s="76">
        <f t="shared" si="24"/>
        <v>0</v>
      </c>
      <c r="AQ28" s="76">
        <f t="shared" si="24"/>
        <v>0</v>
      </c>
      <c r="AR28" s="76">
        <f t="shared" si="24"/>
        <v>0</v>
      </c>
      <c r="AS28" s="76">
        <f t="shared" si="24"/>
        <v>0</v>
      </c>
      <c r="AT28" s="76">
        <f t="shared" si="24"/>
        <v>0</v>
      </c>
      <c r="AU28" s="76">
        <f t="shared" si="24"/>
        <v>0</v>
      </c>
      <c r="AV28" s="76">
        <f t="shared" si="24"/>
        <v>0</v>
      </c>
      <c r="AW28" s="333"/>
      <c r="AX28" s="84">
        <f t="shared" si="19"/>
        <v>0.39999999999999991</v>
      </c>
      <c r="AY28" s="79">
        <f t="shared" si="23"/>
        <v>0</v>
      </c>
      <c r="AZ28" s="79">
        <f t="shared" si="23"/>
        <v>0</v>
      </c>
      <c r="BA28" s="79">
        <f t="shared" si="23"/>
        <v>0</v>
      </c>
      <c r="BB28" s="79">
        <f t="shared" si="23"/>
        <v>0</v>
      </c>
      <c r="BC28" s="79">
        <f t="shared" si="23"/>
        <v>0.1</v>
      </c>
      <c r="BD28" s="79">
        <f t="shared" si="23"/>
        <v>0.15</v>
      </c>
      <c r="BE28" s="79">
        <f t="shared" si="23"/>
        <v>0.15</v>
      </c>
      <c r="BF28" s="79">
        <f t="shared" si="23"/>
        <v>0.15</v>
      </c>
      <c r="BG28" s="79">
        <f t="shared" si="23"/>
        <v>0.05</v>
      </c>
      <c r="BH28" s="80">
        <f t="shared" si="23"/>
        <v>0</v>
      </c>
      <c r="BI28" s="83">
        <f t="shared" si="21"/>
        <v>65599.999999999985</v>
      </c>
      <c r="BJ28" s="82">
        <f t="shared" si="21"/>
        <v>0</v>
      </c>
      <c r="BK28" s="82">
        <f t="shared" si="21"/>
        <v>0</v>
      </c>
      <c r="BL28" s="82">
        <f t="shared" si="21"/>
        <v>0</v>
      </c>
      <c r="BM28" s="82">
        <f t="shared" si="21"/>
        <v>0</v>
      </c>
      <c r="BN28" s="82">
        <f t="shared" si="21"/>
        <v>16400</v>
      </c>
      <c r="BO28" s="82">
        <f t="shared" si="21"/>
        <v>24600</v>
      </c>
      <c r="BP28" s="82">
        <f t="shared" si="21"/>
        <v>24600</v>
      </c>
      <c r="BQ28" s="82">
        <f t="shared" si="21"/>
        <v>24600</v>
      </c>
      <c r="BR28" s="82">
        <f t="shared" si="21"/>
        <v>8200</v>
      </c>
      <c r="BS28" s="85">
        <f t="shared" si="21"/>
        <v>0</v>
      </c>
    </row>
    <row r="29" spans="1:71" s="15" customFormat="1" ht="16.8" thickTop="1" thickBot="1" x14ac:dyDescent="0.35">
      <c r="A29" s="138"/>
      <c r="B29" s="86" t="s">
        <v>57</v>
      </c>
      <c r="C29" s="87"/>
      <c r="D29" s="88"/>
      <c r="E29" s="89"/>
      <c r="F29" s="90"/>
      <c r="G29" s="90"/>
      <c r="H29" s="91"/>
      <c r="I29" s="90"/>
      <c r="J29" s="92"/>
      <c r="K29" s="44">
        <v>1</v>
      </c>
      <c r="L29" s="45"/>
      <c r="M29" s="93"/>
      <c r="N29" s="93" t="str">
        <f t="shared" si="7"/>
        <v/>
      </c>
      <c r="O29" s="94">
        <v>8</v>
      </c>
      <c r="P29" s="48">
        <f t="shared" si="8"/>
        <v>43465</v>
      </c>
      <c r="Q29" s="49">
        <v>210000</v>
      </c>
      <c r="R29" s="49"/>
      <c r="S29" s="50"/>
      <c r="T29" s="49">
        <f t="shared" si="9"/>
        <v>210000</v>
      </c>
      <c r="U29" s="51">
        <f t="shared" si="10"/>
        <v>0</v>
      </c>
      <c r="V29" s="52">
        <f t="shared" si="11"/>
        <v>0</v>
      </c>
      <c r="W29" s="53">
        <f t="shared" si="12"/>
        <v>0</v>
      </c>
      <c r="X29" s="51">
        <f t="shared" si="13"/>
        <v>210000</v>
      </c>
      <c r="Y29" s="52">
        <f t="shared" si="14"/>
        <v>42000</v>
      </c>
      <c r="Z29" s="53">
        <f t="shared" si="15"/>
        <v>168000</v>
      </c>
      <c r="AA29" s="54">
        <f t="shared" si="16"/>
        <v>1</v>
      </c>
      <c r="AB29" s="55">
        <f t="shared" si="22"/>
        <v>0</v>
      </c>
      <c r="AC29" s="55">
        <f t="shared" si="22"/>
        <v>0</v>
      </c>
      <c r="AD29" s="55">
        <f t="shared" si="22"/>
        <v>0</v>
      </c>
      <c r="AE29" s="55">
        <f t="shared" si="22"/>
        <v>0</v>
      </c>
      <c r="AF29" s="55">
        <f t="shared" si="22"/>
        <v>0</v>
      </c>
      <c r="AG29" s="55">
        <f t="shared" si="22"/>
        <v>0</v>
      </c>
      <c r="AH29" s="55">
        <f t="shared" si="22"/>
        <v>0</v>
      </c>
      <c r="AI29" s="55">
        <f t="shared" si="22"/>
        <v>0</v>
      </c>
      <c r="AJ29" s="55">
        <f t="shared" si="22"/>
        <v>0</v>
      </c>
      <c r="AK29" s="56">
        <f t="shared" si="22"/>
        <v>0</v>
      </c>
      <c r="AL29" s="57">
        <f t="shared" si="24"/>
        <v>0</v>
      </c>
      <c r="AM29" s="52">
        <f t="shared" si="24"/>
        <v>0</v>
      </c>
      <c r="AN29" s="52">
        <f t="shared" si="24"/>
        <v>0</v>
      </c>
      <c r="AO29" s="52">
        <f t="shared" si="24"/>
        <v>0</v>
      </c>
      <c r="AP29" s="52">
        <f t="shared" si="24"/>
        <v>0</v>
      </c>
      <c r="AQ29" s="52">
        <f t="shared" si="24"/>
        <v>0</v>
      </c>
      <c r="AR29" s="52">
        <f t="shared" si="24"/>
        <v>0</v>
      </c>
      <c r="AS29" s="52">
        <f t="shared" si="24"/>
        <v>0</v>
      </c>
      <c r="AT29" s="52">
        <f t="shared" si="24"/>
        <v>0</v>
      </c>
      <c r="AU29" s="52">
        <f t="shared" si="24"/>
        <v>0</v>
      </c>
      <c r="AV29" s="52">
        <f t="shared" si="24"/>
        <v>0</v>
      </c>
      <c r="AW29" s="333"/>
      <c r="AX29" s="60">
        <f t="shared" si="19"/>
        <v>0.39999999999999991</v>
      </c>
      <c r="AY29" s="55">
        <f t="shared" si="23"/>
        <v>0</v>
      </c>
      <c r="AZ29" s="55">
        <f t="shared" si="23"/>
        <v>0</v>
      </c>
      <c r="BA29" s="55">
        <f t="shared" si="23"/>
        <v>0</v>
      </c>
      <c r="BB29" s="55">
        <f t="shared" si="23"/>
        <v>0</v>
      </c>
      <c r="BC29" s="55">
        <f t="shared" si="23"/>
        <v>0.1</v>
      </c>
      <c r="BD29" s="55">
        <f t="shared" si="23"/>
        <v>0.15</v>
      </c>
      <c r="BE29" s="55">
        <f t="shared" si="23"/>
        <v>0.15</v>
      </c>
      <c r="BF29" s="55">
        <f t="shared" si="23"/>
        <v>0.15</v>
      </c>
      <c r="BG29" s="55">
        <f t="shared" si="23"/>
        <v>0.05</v>
      </c>
      <c r="BH29" s="56">
        <f t="shared" si="23"/>
        <v>0</v>
      </c>
      <c r="BI29" s="59">
        <f t="shared" si="21"/>
        <v>67199.999999999985</v>
      </c>
      <c r="BJ29" s="58">
        <f t="shared" si="21"/>
        <v>0</v>
      </c>
      <c r="BK29" s="58">
        <f t="shared" si="21"/>
        <v>0</v>
      </c>
      <c r="BL29" s="58">
        <f t="shared" si="21"/>
        <v>0</v>
      </c>
      <c r="BM29" s="58">
        <f t="shared" si="21"/>
        <v>0</v>
      </c>
      <c r="BN29" s="58">
        <f t="shared" si="21"/>
        <v>16800</v>
      </c>
      <c r="BO29" s="58">
        <f t="shared" si="21"/>
        <v>25200</v>
      </c>
      <c r="BP29" s="58">
        <f t="shared" si="21"/>
        <v>25200</v>
      </c>
      <c r="BQ29" s="58">
        <f t="shared" si="21"/>
        <v>25200</v>
      </c>
      <c r="BR29" s="58">
        <f t="shared" si="21"/>
        <v>8400</v>
      </c>
      <c r="BS29" s="61">
        <f t="shared" si="21"/>
        <v>0</v>
      </c>
    </row>
    <row r="30" spans="1:71" s="15" customFormat="1" ht="16.8" thickTop="1" thickBot="1" x14ac:dyDescent="0.35">
      <c r="A30" s="138"/>
      <c r="B30" s="62" t="s">
        <v>58</v>
      </c>
      <c r="C30" s="63"/>
      <c r="D30" s="64"/>
      <c r="E30" s="65"/>
      <c r="F30" s="66"/>
      <c r="G30" s="66"/>
      <c r="H30" s="67"/>
      <c r="I30" s="66"/>
      <c r="J30" s="68"/>
      <c r="K30" s="69">
        <v>1</v>
      </c>
      <c r="L30" s="45"/>
      <c r="M30" s="70"/>
      <c r="N30" s="70" t="str">
        <f t="shared" si="7"/>
        <v/>
      </c>
      <c r="O30" s="71">
        <v>8</v>
      </c>
      <c r="P30" s="72">
        <f t="shared" si="8"/>
        <v>43465</v>
      </c>
      <c r="Q30" s="73">
        <v>215000</v>
      </c>
      <c r="R30" s="73"/>
      <c r="S30" s="74"/>
      <c r="T30" s="73">
        <f t="shared" si="9"/>
        <v>215000</v>
      </c>
      <c r="U30" s="75">
        <f t="shared" si="10"/>
        <v>0</v>
      </c>
      <c r="V30" s="76">
        <f t="shared" si="11"/>
        <v>0</v>
      </c>
      <c r="W30" s="77">
        <f t="shared" si="12"/>
        <v>0</v>
      </c>
      <c r="X30" s="75">
        <f t="shared" si="13"/>
        <v>215000</v>
      </c>
      <c r="Y30" s="76">
        <f t="shared" si="14"/>
        <v>43000</v>
      </c>
      <c r="Z30" s="77">
        <f t="shared" si="15"/>
        <v>172000</v>
      </c>
      <c r="AA30" s="78">
        <f t="shared" si="16"/>
        <v>1</v>
      </c>
      <c r="AB30" s="79">
        <f t="shared" si="22"/>
        <v>0</v>
      </c>
      <c r="AC30" s="79">
        <f t="shared" si="22"/>
        <v>0</v>
      </c>
      <c r="AD30" s="79">
        <f t="shared" si="22"/>
        <v>0</v>
      </c>
      <c r="AE30" s="79">
        <f t="shared" si="22"/>
        <v>0</v>
      </c>
      <c r="AF30" s="79">
        <f t="shared" si="22"/>
        <v>0</v>
      </c>
      <c r="AG30" s="79">
        <f t="shared" si="22"/>
        <v>0</v>
      </c>
      <c r="AH30" s="79">
        <f t="shared" si="22"/>
        <v>0</v>
      </c>
      <c r="AI30" s="79">
        <f t="shared" si="22"/>
        <v>0</v>
      </c>
      <c r="AJ30" s="79">
        <f t="shared" si="22"/>
        <v>0</v>
      </c>
      <c r="AK30" s="80">
        <f t="shared" si="22"/>
        <v>0</v>
      </c>
      <c r="AL30" s="81">
        <f t="shared" si="24"/>
        <v>0</v>
      </c>
      <c r="AM30" s="76">
        <f t="shared" si="24"/>
        <v>0</v>
      </c>
      <c r="AN30" s="76">
        <f t="shared" si="24"/>
        <v>0</v>
      </c>
      <c r="AO30" s="76">
        <f t="shared" si="24"/>
        <v>0</v>
      </c>
      <c r="AP30" s="76">
        <f t="shared" si="24"/>
        <v>0</v>
      </c>
      <c r="AQ30" s="76">
        <f t="shared" si="24"/>
        <v>0</v>
      </c>
      <c r="AR30" s="76">
        <f t="shared" si="24"/>
        <v>0</v>
      </c>
      <c r="AS30" s="76">
        <f t="shared" si="24"/>
        <v>0</v>
      </c>
      <c r="AT30" s="76">
        <f t="shared" si="24"/>
        <v>0</v>
      </c>
      <c r="AU30" s="76">
        <f t="shared" si="24"/>
        <v>0</v>
      </c>
      <c r="AV30" s="76">
        <f t="shared" si="24"/>
        <v>0</v>
      </c>
      <c r="AW30" s="333"/>
      <c r="AX30" s="84">
        <f t="shared" si="19"/>
        <v>0.39999999999999991</v>
      </c>
      <c r="AY30" s="79">
        <f t="shared" si="23"/>
        <v>0</v>
      </c>
      <c r="AZ30" s="79">
        <f t="shared" si="23"/>
        <v>0</v>
      </c>
      <c r="BA30" s="79">
        <f t="shared" si="23"/>
        <v>0</v>
      </c>
      <c r="BB30" s="79">
        <f t="shared" si="23"/>
        <v>0</v>
      </c>
      <c r="BC30" s="79">
        <f t="shared" si="23"/>
        <v>0.1</v>
      </c>
      <c r="BD30" s="79">
        <f t="shared" si="23"/>
        <v>0.15</v>
      </c>
      <c r="BE30" s="79">
        <f t="shared" si="23"/>
        <v>0.15</v>
      </c>
      <c r="BF30" s="79">
        <f t="shared" si="23"/>
        <v>0.15</v>
      </c>
      <c r="BG30" s="79">
        <f t="shared" si="23"/>
        <v>0.05</v>
      </c>
      <c r="BH30" s="80">
        <f t="shared" si="23"/>
        <v>0</v>
      </c>
      <c r="BI30" s="83">
        <f t="shared" si="21"/>
        <v>68799.999999999985</v>
      </c>
      <c r="BJ30" s="82">
        <f t="shared" si="21"/>
        <v>0</v>
      </c>
      <c r="BK30" s="82">
        <f t="shared" ref="BK30:BS32" si="25">$Z30*AZ30</f>
        <v>0</v>
      </c>
      <c r="BL30" s="82">
        <f t="shared" si="25"/>
        <v>0</v>
      </c>
      <c r="BM30" s="82">
        <f t="shared" si="25"/>
        <v>0</v>
      </c>
      <c r="BN30" s="82">
        <f t="shared" si="25"/>
        <v>17200</v>
      </c>
      <c r="BO30" s="82">
        <f t="shared" si="25"/>
        <v>25800</v>
      </c>
      <c r="BP30" s="82">
        <f t="shared" si="25"/>
        <v>25800</v>
      </c>
      <c r="BQ30" s="82">
        <f t="shared" si="25"/>
        <v>25800</v>
      </c>
      <c r="BR30" s="82">
        <f t="shared" si="25"/>
        <v>8600</v>
      </c>
      <c r="BS30" s="85">
        <f t="shared" si="25"/>
        <v>0</v>
      </c>
    </row>
    <row r="31" spans="1:71" s="15" customFormat="1" ht="16.8" thickTop="1" thickBot="1" x14ac:dyDescent="0.35">
      <c r="A31" s="138"/>
      <c r="B31" s="86" t="s">
        <v>59</v>
      </c>
      <c r="C31" s="87"/>
      <c r="D31" s="88"/>
      <c r="E31" s="89"/>
      <c r="F31" s="90"/>
      <c r="G31" s="90"/>
      <c r="H31" s="91"/>
      <c r="I31" s="90"/>
      <c r="J31" s="92"/>
      <c r="K31" s="44">
        <v>1</v>
      </c>
      <c r="L31" s="45"/>
      <c r="M31" s="93"/>
      <c r="N31" s="93" t="str">
        <f t="shared" si="7"/>
        <v/>
      </c>
      <c r="O31" s="94">
        <v>8</v>
      </c>
      <c r="P31" s="48">
        <f t="shared" si="8"/>
        <v>43465</v>
      </c>
      <c r="Q31" s="49">
        <v>220000</v>
      </c>
      <c r="R31" s="49"/>
      <c r="S31" s="50"/>
      <c r="T31" s="49">
        <f t="shared" si="9"/>
        <v>220000</v>
      </c>
      <c r="U31" s="51">
        <f t="shared" si="10"/>
        <v>0</v>
      </c>
      <c r="V31" s="52">
        <f t="shared" si="11"/>
        <v>0</v>
      </c>
      <c r="W31" s="53">
        <f t="shared" si="12"/>
        <v>0</v>
      </c>
      <c r="X31" s="51">
        <f t="shared" si="13"/>
        <v>220000</v>
      </c>
      <c r="Y31" s="52">
        <f t="shared" si="14"/>
        <v>44000</v>
      </c>
      <c r="Z31" s="53">
        <f t="shared" si="15"/>
        <v>176000</v>
      </c>
      <c r="AA31" s="54">
        <f t="shared" si="16"/>
        <v>1</v>
      </c>
      <c r="AB31" s="55">
        <f t="shared" si="22"/>
        <v>0</v>
      </c>
      <c r="AC31" s="55">
        <f t="shared" si="22"/>
        <v>0</v>
      </c>
      <c r="AD31" s="55">
        <f t="shared" si="22"/>
        <v>0</v>
      </c>
      <c r="AE31" s="55">
        <f t="shared" si="22"/>
        <v>0</v>
      </c>
      <c r="AF31" s="55">
        <f t="shared" si="22"/>
        <v>0</v>
      </c>
      <c r="AG31" s="55">
        <f t="shared" si="22"/>
        <v>0</v>
      </c>
      <c r="AH31" s="55">
        <f t="shared" si="22"/>
        <v>0</v>
      </c>
      <c r="AI31" s="55">
        <f t="shared" si="22"/>
        <v>0</v>
      </c>
      <c r="AJ31" s="55">
        <f t="shared" si="22"/>
        <v>0</v>
      </c>
      <c r="AK31" s="56">
        <f t="shared" si="22"/>
        <v>0</v>
      </c>
      <c r="AL31" s="57">
        <f t="shared" si="24"/>
        <v>0</v>
      </c>
      <c r="AM31" s="52">
        <f t="shared" si="24"/>
        <v>0</v>
      </c>
      <c r="AN31" s="52">
        <f t="shared" si="24"/>
        <v>0</v>
      </c>
      <c r="AO31" s="52">
        <f t="shared" si="24"/>
        <v>0</v>
      </c>
      <c r="AP31" s="52">
        <f t="shared" si="24"/>
        <v>0</v>
      </c>
      <c r="AQ31" s="52">
        <f t="shared" si="24"/>
        <v>0</v>
      </c>
      <c r="AR31" s="52">
        <f t="shared" si="24"/>
        <v>0</v>
      </c>
      <c r="AS31" s="52">
        <f t="shared" si="24"/>
        <v>0</v>
      </c>
      <c r="AT31" s="52">
        <f t="shared" si="24"/>
        <v>0</v>
      </c>
      <c r="AU31" s="52">
        <f t="shared" si="24"/>
        <v>0</v>
      </c>
      <c r="AV31" s="52">
        <f t="shared" si="24"/>
        <v>0</v>
      </c>
      <c r="AW31" s="333"/>
      <c r="AX31" s="60">
        <f t="shared" si="19"/>
        <v>0.39999999999999991</v>
      </c>
      <c r="AY31" s="55">
        <f t="shared" si="23"/>
        <v>0</v>
      </c>
      <c r="AZ31" s="55">
        <f t="shared" si="23"/>
        <v>0</v>
      </c>
      <c r="BA31" s="55">
        <f t="shared" si="23"/>
        <v>0</v>
      </c>
      <c r="BB31" s="55">
        <f t="shared" si="23"/>
        <v>0</v>
      </c>
      <c r="BC31" s="55">
        <f t="shared" si="23"/>
        <v>0.1</v>
      </c>
      <c r="BD31" s="55">
        <f t="shared" si="23"/>
        <v>0.15</v>
      </c>
      <c r="BE31" s="55">
        <f t="shared" si="23"/>
        <v>0.15</v>
      </c>
      <c r="BF31" s="55">
        <f t="shared" si="23"/>
        <v>0.15</v>
      </c>
      <c r="BG31" s="55">
        <f t="shared" si="23"/>
        <v>0.05</v>
      </c>
      <c r="BH31" s="56">
        <f t="shared" si="23"/>
        <v>0</v>
      </c>
      <c r="BI31" s="59">
        <f t="shared" ref="BI31:BJ32" si="26">$Z31*AX31</f>
        <v>70399.999999999985</v>
      </c>
      <c r="BJ31" s="58">
        <f t="shared" si="26"/>
        <v>0</v>
      </c>
      <c r="BK31" s="58">
        <f t="shared" si="25"/>
        <v>0</v>
      </c>
      <c r="BL31" s="58">
        <f t="shared" si="25"/>
        <v>0</v>
      </c>
      <c r="BM31" s="58">
        <f t="shared" si="25"/>
        <v>0</v>
      </c>
      <c r="BN31" s="58">
        <f t="shared" si="25"/>
        <v>17600</v>
      </c>
      <c r="BO31" s="58">
        <f t="shared" si="25"/>
        <v>26400</v>
      </c>
      <c r="BP31" s="58">
        <f t="shared" si="25"/>
        <v>26400</v>
      </c>
      <c r="BQ31" s="58">
        <f t="shared" si="25"/>
        <v>26400</v>
      </c>
      <c r="BR31" s="58">
        <f t="shared" si="25"/>
        <v>8800</v>
      </c>
      <c r="BS31" s="61">
        <f t="shared" si="25"/>
        <v>0</v>
      </c>
    </row>
    <row r="32" spans="1:71" s="15" customFormat="1" ht="16.8" thickTop="1" thickBot="1" x14ac:dyDescent="0.35">
      <c r="A32" s="139"/>
      <c r="B32" s="99" t="s">
        <v>60</v>
      </c>
      <c r="C32" s="100"/>
      <c r="D32" s="101"/>
      <c r="E32" s="102"/>
      <c r="F32" s="103"/>
      <c r="G32" s="103"/>
      <c r="H32" s="104"/>
      <c r="I32" s="103"/>
      <c r="J32" s="105"/>
      <c r="K32" s="106">
        <v>1</v>
      </c>
      <c r="L32" s="107"/>
      <c r="M32" s="108"/>
      <c r="N32" s="108" t="str">
        <f t="shared" si="7"/>
        <v/>
      </c>
      <c r="O32" s="109">
        <v>9</v>
      </c>
      <c r="P32" s="110">
        <f t="shared" si="8"/>
        <v>43496</v>
      </c>
      <c r="Q32" s="111">
        <v>225000</v>
      </c>
      <c r="R32" s="111"/>
      <c r="S32" s="112"/>
      <c r="T32" s="111">
        <f t="shared" si="9"/>
        <v>225000</v>
      </c>
      <c r="U32" s="113">
        <f t="shared" si="10"/>
        <v>0</v>
      </c>
      <c r="V32" s="114">
        <f t="shared" si="11"/>
        <v>0</v>
      </c>
      <c r="W32" s="115">
        <f t="shared" si="12"/>
        <v>0</v>
      </c>
      <c r="X32" s="113">
        <f t="shared" si="13"/>
        <v>225000</v>
      </c>
      <c r="Y32" s="114">
        <f t="shared" si="14"/>
        <v>45000</v>
      </c>
      <c r="Z32" s="115">
        <f t="shared" si="15"/>
        <v>180000</v>
      </c>
      <c r="AA32" s="116">
        <f t="shared" si="16"/>
        <v>1</v>
      </c>
      <c r="AB32" s="117">
        <f t="shared" si="22"/>
        <v>0</v>
      </c>
      <c r="AC32" s="117">
        <f t="shared" si="22"/>
        <v>0</v>
      </c>
      <c r="AD32" s="117">
        <f t="shared" si="22"/>
        <v>0</v>
      </c>
      <c r="AE32" s="117">
        <f t="shared" si="22"/>
        <v>0</v>
      </c>
      <c r="AF32" s="117">
        <f t="shared" si="22"/>
        <v>0</v>
      </c>
      <c r="AG32" s="117">
        <f t="shared" si="22"/>
        <v>0</v>
      </c>
      <c r="AH32" s="117">
        <f t="shared" si="22"/>
        <v>0</v>
      </c>
      <c r="AI32" s="117">
        <f t="shared" si="22"/>
        <v>0</v>
      </c>
      <c r="AJ32" s="117">
        <f t="shared" si="22"/>
        <v>0</v>
      </c>
      <c r="AK32" s="118">
        <f t="shared" si="22"/>
        <v>0</v>
      </c>
      <c r="AL32" s="119">
        <f t="shared" si="24"/>
        <v>0</v>
      </c>
      <c r="AM32" s="114">
        <f t="shared" si="24"/>
        <v>0</v>
      </c>
      <c r="AN32" s="114">
        <f t="shared" si="24"/>
        <v>0</v>
      </c>
      <c r="AO32" s="114">
        <f t="shared" si="24"/>
        <v>0</v>
      </c>
      <c r="AP32" s="114">
        <f t="shared" si="24"/>
        <v>0</v>
      </c>
      <c r="AQ32" s="114">
        <f t="shared" si="24"/>
        <v>0</v>
      </c>
      <c r="AR32" s="114">
        <f t="shared" si="24"/>
        <v>0</v>
      </c>
      <c r="AS32" s="114">
        <f t="shared" si="24"/>
        <v>0</v>
      </c>
      <c r="AT32" s="114">
        <f t="shared" si="24"/>
        <v>0</v>
      </c>
      <c r="AU32" s="114">
        <f t="shared" si="24"/>
        <v>0</v>
      </c>
      <c r="AV32" s="114">
        <f t="shared" si="24"/>
        <v>0</v>
      </c>
      <c r="AW32" s="334"/>
      <c r="AX32" s="122">
        <f t="shared" si="19"/>
        <v>0.39999999999999991</v>
      </c>
      <c r="AY32" s="117">
        <f t="shared" si="23"/>
        <v>0</v>
      </c>
      <c r="AZ32" s="117">
        <f t="shared" si="23"/>
        <v>0</v>
      </c>
      <c r="BA32" s="117">
        <f t="shared" si="23"/>
        <v>0</v>
      </c>
      <c r="BB32" s="117">
        <f t="shared" si="23"/>
        <v>0</v>
      </c>
      <c r="BC32" s="117">
        <f t="shared" si="23"/>
        <v>0.1</v>
      </c>
      <c r="BD32" s="117">
        <f t="shared" si="23"/>
        <v>0.15</v>
      </c>
      <c r="BE32" s="117">
        <f t="shared" si="23"/>
        <v>0.15</v>
      </c>
      <c r="BF32" s="117">
        <f t="shared" si="23"/>
        <v>0.15</v>
      </c>
      <c r="BG32" s="117">
        <f t="shared" si="23"/>
        <v>0.05</v>
      </c>
      <c r="BH32" s="118">
        <f t="shared" si="23"/>
        <v>0</v>
      </c>
      <c r="BI32" s="121">
        <f t="shared" si="26"/>
        <v>71999.999999999985</v>
      </c>
      <c r="BJ32" s="120">
        <f t="shared" si="26"/>
        <v>0</v>
      </c>
      <c r="BK32" s="120">
        <f t="shared" si="25"/>
        <v>0</v>
      </c>
      <c r="BL32" s="120">
        <f t="shared" si="25"/>
        <v>0</v>
      </c>
      <c r="BM32" s="120">
        <f t="shared" si="25"/>
        <v>0</v>
      </c>
      <c r="BN32" s="120">
        <f t="shared" si="25"/>
        <v>18000</v>
      </c>
      <c r="BO32" s="120">
        <f t="shared" si="25"/>
        <v>27000</v>
      </c>
      <c r="BP32" s="120">
        <f t="shared" si="25"/>
        <v>27000</v>
      </c>
      <c r="BQ32" s="120">
        <f t="shared" si="25"/>
        <v>27000</v>
      </c>
      <c r="BR32" s="120">
        <f t="shared" si="25"/>
        <v>9000</v>
      </c>
      <c r="BS32" s="123">
        <f t="shared" si="25"/>
        <v>0</v>
      </c>
    </row>
    <row r="33" spans="24:71" ht="16.2" thickBot="1" x14ac:dyDescent="0.35">
      <c r="X33" s="124">
        <f t="shared" ref="X33:Z33" si="27">SUM(X4:X32)</f>
        <v>3560000</v>
      </c>
      <c r="Y33" s="125">
        <f t="shared" si="27"/>
        <v>712000</v>
      </c>
      <c r="Z33" s="126">
        <f t="shared" si="27"/>
        <v>2848000</v>
      </c>
      <c r="AL33" s="127">
        <f t="shared" ref="AL33:AV33" si="28">SUM(AL4:AL32)</f>
        <v>29919.999999999978</v>
      </c>
      <c r="AM33" s="128">
        <f t="shared" si="28"/>
        <v>41069.35</v>
      </c>
      <c r="AN33" s="128">
        <f t="shared" si="28"/>
        <v>41069.35</v>
      </c>
      <c r="AO33" s="128">
        <f t="shared" si="28"/>
        <v>56029.35</v>
      </c>
      <c r="AP33" s="128">
        <f t="shared" si="28"/>
        <v>56029.35</v>
      </c>
      <c r="AQ33" s="128">
        <f t="shared" si="28"/>
        <v>56029.35</v>
      </c>
      <c r="AR33" s="128">
        <f t="shared" si="28"/>
        <v>84044.024999999994</v>
      </c>
      <c r="AS33" s="128">
        <f t="shared" si="28"/>
        <v>84044.024999999994</v>
      </c>
      <c r="AT33" s="128">
        <f t="shared" si="28"/>
        <v>84044.024999999994</v>
      </c>
      <c r="AU33" s="128">
        <f t="shared" si="28"/>
        <v>28014.674999999999</v>
      </c>
      <c r="AV33" s="128">
        <f t="shared" si="28"/>
        <v>0</v>
      </c>
      <c r="AW33" s="336"/>
      <c r="BI33" s="129">
        <f t="shared" ref="BI33:BS33" si="29">SUM(BI4:BI32)</f>
        <v>930799.99999999988</v>
      </c>
      <c r="BJ33" s="129">
        <f t="shared" si="29"/>
        <v>0</v>
      </c>
      <c r="BK33" s="129">
        <f t="shared" si="29"/>
        <v>0</v>
      </c>
      <c r="BL33" s="129">
        <f t="shared" si="29"/>
        <v>25600</v>
      </c>
      <c r="BM33" s="129">
        <f t="shared" si="29"/>
        <v>182800</v>
      </c>
      <c r="BN33" s="129">
        <f t="shared" si="29"/>
        <v>284800</v>
      </c>
      <c r="BO33" s="129">
        <f t="shared" si="29"/>
        <v>427200</v>
      </c>
      <c r="BP33" s="129">
        <f t="shared" si="29"/>
        <v>427200</v>
      </c>
      <c r="BQ33" s="129">
        <f t="shared" si="29"/>
        <v>427200</v>
      </c>
      <c r="BR33" s="129">
        <f t="shared" si="29"/>
        <v>142400</v>
      </c>
      <c r="BS33" s="129">
        <f t="shared" si="29"/>
        <v>0</v>
      </c>
    </row>
  </sheetData>
  <mergeCells count="4">
    <mergeCell ref="U2:W2"/>
    <mergeCell ref="X2:Z2"/>
    <mergeCell ref="AL2:AV2"/>
    <mergeCell ref="BI2:BS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Invoice_template_generator2">
                <anchor moveWithCells="1" sizeWithCells="1">
                  <from>
                    <xdr:col>4</xdr:col>
                    <xdr:colOff>632460</xdr:colOff>
                    <xdr:row>36</xdr:row>
                    <xdr:rowOff>152400</xdr:rowOff>
                  </from>
                  <to>
                    <xdr:col>6</xdr:col>
                    <xdr:colOff>175260</xdr:colOff>
                    <xdr:row>42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BS27"/>
  <sheetViews>
    <sheetView showZeros="0" workbookViewId="0">
      <selection activeCell="T3" sqref="T3"/>
    </sheetView>
  </sheetViews>
  <sheetFormatPr baseColWidth="10" defaultRowHeight="15.6" x14ac:dyDescent="0.3"/>
  <cols>
    <col min="1" max="1" width="8.5" customWidth="1"/>
    <col min="3" max="3" width="9.69921875" customWidth="1"/>
    <col min="4" max="4" width="9.5" customWidth="1"/>
    <col min="5" max="5" width="39.296875" customWidth="1"/>
    <col min="6" max="6" width="20.296875" customWidth="1"/>
    <col min="9" max="9" width="25" customWidth="1"/>
    <col min="10" max="10" width="14.19921875" customWidth="1"/>
    <col min="13" max="13" width="12.5" bestFit="1" customWidth="1"/>
    <col min="20" max="20" width="13.19921875" customWidth="1"/>
    <col min="23" max="23" width="16.296875" bestFit="1" customWidth="1"/>
  </cols>
  <sheetData>
    <row r="1" spans="1:71" s="15" customFormat="1" ht="32.4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3" t="str">
        <f>IF(U1+X1-T2=0,"","ERROR")</f>
        <v/>
      </c>
      <c r="U1" s="4">
        <f t="shared" ref="U1:Z1" si="0">SUM(U4:U26)</f>
        <v>869000</v>
      </c>
      <c r="V1" s="4">
        <f t="shared" si="0"/>
        <v>173800</v>
      </c>
      <c r="W1" s="4">
        <f t="shared" si="0"/>
        <v>680293.5</v>
      </c>
      <c r="X1" s="4">
        <f t="shared" si="0"/>
        <v>3085000</v>
      </c>
      <c r="Y1" s="5">
        <f t="shared" si="0"/>
        <v>617000</v>
      </c>
      <c r="Z1" s="6">
        <f t="shared" si="0"/>
        <v>2468000</v>
      </c>
      <c r="AA1" s="7"/>
      <c r="AB1" s="8">
        <v>43251</v>
      </c>
      <c r="AC1" s="8">
        <v>43256</v>
      </c>
      <c r="AD1" s="8">
        <v>43312</v>
      </c>
      <c r="AE1" s="8">
        <v>43404</v>
      </c>
      <c r="AF1" s="8">
        <v>43496</v>
      </c>
      <c r="AG1" s="8">
        <v>43585</v>
      </c>
      <c r="AH1" s="8">
        <v>43646</v>
      </c>
      <c r="AI1" s="8">
        <v>43708</v>
      </c>
      <c r="AJ1" s="8">
        <v>43784</v>
      </c>
      <c r="AK1" s="8"/>
      <c r="AL1" s="9"/>
      <c r="AM1" s="9">
        <f>AB1</f>
        <v>43251</v>
      </c>
      <c r="AN1" s="9">
        <f t="shared" ref="AN1:AV1" si="1">AC1</f>
        <v>43256</v>
      </c>
      <c r="AO1" s="9">
        <f t="shared" si="1"/>
        <v>43312</v>
      </c>
      <c r="AP1" s="9">
        <f t="shared" si="1"/>
        <v>43404</v>
      </c>
      <c r="AQ1" s="9">
        <f t="shared" si="1"/>
        <v>43496</v>
      </c>
      <c r="AR1" s="9">
        <f t="shared" si="1"/>
        <v>43585</v>
      </c>
      <c r="AS1" s="9">
        <f t="shared" si="1"/>
        <v>43646</v>
      </c>
      <c r="AT1" s="9">
        <f t="shared" si="1"/>
        <v>43708</v>
      </c>
      <c r="AU1" s="9">
        <f t="shared" si="1"/>
        <v>43784</v>
      </c>
      <c r="AV1" s="9">
        <f t="shared" si="1"/>
        <v>0</v>
      </c>
      <c r="AW1" s="330"/>
      <c r="AX1" s="10"/>
      <c r="AY1" s="11">
        <f t="shared" ref="AY1:BH1" si="2">AM1</f>
        <v>43251</v>
      </c>
      <c r="AZ1" s="11">
        <f t="shared" si="2"/>
        <v>43256</v>
      </c>
      <c r="BA1" s="11">
        <f t="shared" si="2"/>
        <v>43312</v>
      </c>
      <c r="BB1" s="11">
        <f t="shared" si="2"/>
        <v>43404</v>
      </c>
      <c r="BC1" s="11">
        <f t="shared" si="2"/>
        <v>43496</v>
      </c>
      <c r="BD1" s="11">
        <f t="shared" si="2"/>
        <v>43585</v>
      </c>
      <c r="BE1" s="11">
        <f t="shared" si="2"/>
        <v>43646</v>
      </c>
      <c r="BF1" s="11">
        <f t="shared" si="2"/>
        <v>43708</v>
      </c>
      <c r="BG1" s="11">
        <f t="shared" si="2"/>
        <v>43784</v>
      </c>
      <c r="BH1" s="12">
        <f t="shared" si="2"/>
        <v>0</v>
      </c>
      <c r="BI1" s="13"/>
      <c r="BJ1" s="11">
        <f t="shared" ref="BJ1:BS1" si="3">AM1</f>
        <v>43251</v>
      </c>
      <c r="BK1" s="11">
        <f t="shared" si="3"/>
        <v>43256</v>
      </c>
      <c r="BL1" s="11">
        <f t="shared" si="3"/>
        <v>43312</v>
      </c>
      <c r="BM1" s="11">
        <f t="shared" si="3"/>
        <v>43404</v>
      </c>
      <c r="BN1" s="11">
        <f t="shared" si="3"/>
        <v>43496</v>
      </c>
      <c r="BO1" s="11">
        <f t="shared" si="3"/>
        <v>43585</v>
      </c>
      <c r="BP1" s="11">
        <f t="shared" si="3"/>
        <v>43646</v>
      </c>
      <c r="BQ1" s="11">
        <f t="shared" si="3"/>
        <v>43708</v>
      </c>
      <c r="BR1" s="11">
        <f t="shared" si="3"/>
        <v>43784</v>
      </c>
      <c r="BS1" s="14">
        <f t="shared" si="3"/>
        <v>0</v>
      </c>
    </row>
    <row r="2" spans="1:71" s="15" customFormat="1" ht="25.2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6" t="s">
        <v>1</v>
      </c>
      <c r="O2" s="11">
        <v>42957</v>
      </c>
      <c r="P2" s="1"/>
      <c r="Q2" s="17"/>
      <c r="R2" s="17"/>
      <c r="S2" s="18"/>
      <c r="T2" s="19">
        <f>SUM(T4:T19,T22,T23,T24,T25)</f>
        <v>3954000</v>
      </c>
      <c r="U2" s="339" t="s">
        <v>2</v>
      </c>
      <c r="V2" s="340"/>
      <c r="W2" s="341"/>
      <c r="X2" s="339" t="s">
        <v>3</v>
      </c>
      <c r="Y2" s="340"/>
      <c r="Z2" s="341"/>
      <c r="AA2" s="20">
        <f>SUM(AB2:AK2)</f>
        <v>1</v>
      </c>
      <c r="AB2" s="21">
        <v>0.1</v>
      </c>
      <c r="AC2" s="21">
        <v>0.15</v>
      </c>
      <c r="AD2" s="21">
        <v>0.15</v>
      </c>
      <c r="AE2" s="21">
        <v>0.1</v>
      </c>
      <c r="AF2" s="21">
        <v>0.15</v>
      </c>
      <c r="AG2" s="21">
        <v>0.15</v>
      </c>
      <c r="AH2" s="21">
        <v>0.15</v>
      </c>
      <c r="AI2" s="21">
        <v>0.05</v>
      </c>
      <c r="AJ2" s="21">
        <v>0</v>
      </c>
      <c r="AK2" s="21">
        <v>0</v>
      </c>
      <c r="AL2" s="342" t="s">
        <v>4</v>
      </c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31"/>
      <c r="AX2" s="22"/>
      <c r="AY2" s="22">
        <f t="shared" ref="AY2:BH2" si="4">AB2</f>
        <v>0.1</v>
      </c>
      <c r="AZ2" s="22">
        <f t="shared" si="4"/>
        <v>0.15</v>
      </c>
      <c r="BA2" s="22">
        <f t="shared" si="4"/>
        <v>0.15</v>
      </c>
      <c r="BB2" s="22">
        <f t="shared" si="4"/>
        <v>0.1</v>
      </c>
      <c r="BC2" s="22">
        <f t="shared" si="4"/>
        <v>0.15</v>
      </c>
      <c r="BD2" s="22">
        <f t="shared" si="4"/>
        <v>0.15</v>
      </c>
      <c r="BE2" s="22">
        <f t="shared" si="4"/>
        <v>0.15</v>
      </c>
      <c r="BF2" s="22">
        <f t="shared" si="4"/>
        <v>0.05</v>
      </c>
      <c r="BG2" s="22">
        <f t="shared" si="4"/>
        <v>0</v>
      </c>
      <c r="BH2" s="23">
        <f t="shared" si="4"/>
        <v>0</v>
      </c>
      <c r="BI2" s="343" t="s">
        <v>5</v>
      </c>
      <c r="BJ2" s="343"/>
      <c r="BK2" s="343"/>
      <c r="BL2" s="343"/>
      <c r="BM2" s="343"/>
      <c r="BN2" s="343"/>
      <c r="BO2" s="343"/>
      <c r="BP2" s="343"/>
      <c r="BQ2" s="343"/>
      <c r="BR2" s="343"/>
      <c r="BS2" s="344"/>
    </row>
    <row r="3" spans="1:71" s="15" customFormat="1" ht="16.2" thickBot="1" x14ac:dyDescent="0.35">
      <c r="A3" s="24" t="s">
        <v>6</v>
      </c>
      <c r="B3" s="24" t="s">
        <v>7</v>
      </c>
      <c r="C3" s="24" t="s">
        <v>8</v>
      </c>
      <c r="D3" s="24" t="s">
        <v>9</v>
      </c>
      <c r="E3" s="24" t="s">
        <v>10</v>
      </c>
      <c r="F3" s="24" t="s">
        <v>11</v>
      </c>
      <c r="G3" s="24" t="s">
        <v>12</v>
      </c>
      <c r="H3" s="24" t="s">
        <v>13</v>
      </c>
      <c r="I3" s="24" t="s">
        <v>14</v>
      </c>
      <c r="J3" s="24" t="s">
        <v>0</v>
      </c>
      <c r="K3" s="24" t="s">
        <v>15</v>
      </c>
      <c r="L3" s="24" t="s">
        <v>16</v>
      </c>
      <c r="M3" s="24" t="s">
        <v>17</v>
      </c>
      <c r="N3" s="24" t="s">
        <v>18</v>
      </c>
      <c r="O3" s="24" t="s">
        <v>19</v>
      </c>
      <c r="P3" s="24" t="s">
        <v>20</v>
      </c>
      <c r="Q3" s="25" t="s">
        <v>7</v>
      </c>
      <c r="R3" s="26" t="s">
        <v>9</v>
      </c>
      <c r="S3" s="27" t="s">
        <v>8</v>
      </c>
      <c r="T3" s="27" t="s">
        <v>21</v>
      </c>
      <c r="U3" s="28" t="s">
        <v>22</v>
      </c>
      <c r="V3" s="29">
        <v>0.2</v>
      </c>
      <c r="W3" s="30">
        <v>0.8</v>
      </c>
      <c r="X3" s="28" t="s">
        <v>22</v>
      </c>
      <c r="Y3" s="29">
        <v>0.2</v>
      </c>
      <c r="Z3" s="29">
        <v>0.8</v>
      </c>
      <c r="AA3" s="31" t="s">
        <v>23</v>
      </c>
      <c r="AB3" s="24" t="s">
        <v>24</v>
      </c>
      <c r="AC3" s="24" t="s">
        <v>25</v>
      </c>
      <c r="AD3" s="24" t="s">
        <v>26</v>
      </c>
      <c r="AE3" s="24" t="s">
        <v>27</v>
      </c>
      <c r="AF3" s="24" t="s">
        <v>28</v>
      </c>
      <c r="AG3" s="24" t="s">
        <v>29</v>
      </c>
      <c r="AH3" s="24" t="s">
        <v>30</v>
      </c>
      <c r="AI3" s="24" t="s">
        <v>31</v>
      </c>
      <c r="AJ3" s="24"/>
      <c r="AK3" s="32"/>
      <c r="AL3" s="33" t="str">
        <f t="shared" ref="AL3:AV3" si="5">AA3</f>
        <v>Tranche 0</v>
      </c>
      <c r="AM3" s="33" t="str">
        <f t="shared" si="5"/>
        <v>Tranche 1</v>
      </c>
      <c r="AN3" s="33" t="str">
        <f t="shared" si="5"/>
        <v>Tranche 2</v>
      </c>
      <c r="AO3" s="33" t="str">
        <f t="shared" si="5"/>
        <v>Tranche 3</v>
      </c>
      <c r="AP3" s="33" t="str">
        <f t="shared" si="5"/>
        <v>Tranche 4</v>
      </c>
      <c r="AQ3" s="33" t="str">
        <f t="shared" si="5"/>
        <v>Tranche 5</v>
      </c>
      <c r="AR3" s="33" t="str">
        <f t="shared" si="5"/>
        <v>Tranche 6</v>
      </c>
      <c r="AS3" s="33" t="str">
        <f t="shared" si="5"/>
        <v>Tranche 7</v>
      </c>
      <c r="AT3" s="33" t="str">
        <f t="shared" si="5"/>
        <v>Tranche 8</v>
      </c>
      <c r="AU3" s="33">
        <f t="shared" si="5"/>
        <v>0</v>
      </c>
      <c r="AV3" s="33">
        <f t="shared" si="5"/>
        <v>0</v>
      </c>
      <c r="AW3" s="332"/>
      <c r="AX3" s="34" t="s">
        <v>23</v>
      </c>
      <c r="AY3" s="34" t="s">
        <v>24</v>
      </c>
      <c r="AZ3" s="34" t="s">
        <v>25</v>
      </c>
      <c r="BA3" s="34" t="s">
        <v>26</v>
      </c>
      <c r="BB3" s="34" t="s">
        <v>27</v>
      </c>
      <c r="BC3" s="34" t="s">
        <v>28</v>
      </c>
      <c r="BD3" s="34" t="s">
        <v>29</v>
      </c>
      <c r="BE3" s="34" t="s">
        <v>30</v>
      </c>
      <c r="BF3" s="34" t="s">
        <v>31</v>
      </c>
      <c r="BG3" s="34" t="s">
        <v>32</v>
      </c>
      <c r="BH3" s="35" t="s">
        <v>33</v>
      </c>
      <c r="BI3" s="34" t="str">
        <f t="shared" ref="BI3:BS3" si="6">AL3</f>
        <v>Tranche 0</v>
      </c>
      <c r="BJ3" s="34" t="str">
        <f t="shared" si="6"/>
        <v>Tranche 1</v>
      </c>
      <c r="BK3" s="34" t="str">
        <f t="shared" si="6"/>
        <v>Tranche 2</v>
      </c>
      <c r="BL3" s="34" t="str">
        <f t="shared" si="6"/>
        <v>Tranche 3</v>
      </c>
      <c r="BM3" s="34" t="str">
        <f t="shared" si="6"/>
        <v>Tranche 4</v>
      </c>
      <c r="BN3" s="34" t="str">
        <f t="shared" si="6"/>
        <v>Tranche 5</v>
      </c>
      <c r="BO3" s="34" t="str">
        <f t="shared" si="6"/>
        <v>Tranche 6</v>
      </c>
      <c r="BP3" s="34" t="str">
        <f t="shared" si="6"/>
        <v>Tranche 7</v>
      </c>
      <c r="BQ3" s="34" t="str">
        <f t="shared" si="6"/>
        <v>Tranche 8</v>
      </c>
      <c r="BR3" s="34">
        <f t="shared" si="6"/>
        <v>0</v>
      </c>
      <c r="BS3" s="36">
        <f t="shared" si="6"/>
        <v>0</v>
      </c>
    </row>
    <row r="4" spans="1:71" s="15" customFormat="1" ht="16.8" thickTop="1" thickBot="1" x14ac:dyDescent="0.35">
      <c r="A4" s="137"/>
      <c r="B4" s="37" t="s">
        <v>61</v>
      </c>
      <c r="C4" s="38"/>
      <c r="D4" s="39"/>
      <c r="E4" s="40"/>
      <c r="F4" s="41"/>
      <c r="G4" s="41"/>
      <c r="H4" s="42"/>
      <c r="I4" s="41"/>
      <c r="J4" s="43"/>
      <c r="K4" s="44">
        <v>1</v>
      </c>
      <c r="L4" s="45"/>
      <c r="M4" s="46"/>
      <c r="N4" s="46" t="str">
        <f t="shared" ref="N4:N26" si="7">IF(L4="OK",EOMONTH(M4,4),"")</f>
        <v/>
      </c>
      <c r="O4" s="47">
        <v>3</v>
      </c>
      <c r="P4" s="48">
        <f t="shared" ref="P4:P25" si="8">IF(L4="OK","",EOMONTH($O$2,O4+5))</f>
        <v>43220</v>
      </c>
      <c r="Q4" s="49">
        <v>150000</v>
      </c>
      <c r="R4" s="49"/>
      <c r="S4" s="50"/>
      <c r="T4" s="49">
        <f t="shared" ref="T4:T26" si="9">Q4+R4+S4</f>
        <v>150000</v>
      </c>
      <c r="U4" s="51">
        <f t="shared" ref="U4:U26" si="10">IF(L4="OK",T4*K4,0)</f>
        <v>0</v>
      </c>
      <c r="V4" s="52">
        <f t="shared" ref="V4:V26" si="11">U4*$V$3</f>
        <v>0</v>
      </c>
      <c r="W4" s="53">
        <f t="shared" ref="W4:W26" si="12">U4*$W$3</f>
        <v>0</v>
      </c>
      <c r="X4" s="51">
        <f t="shared" ref="X4:X26" si="13">IF(L4="OK",0,T4)</f>
        <v>150000</v>
      </c>
      <c r="Y4" s="52">
        <f t="shared" ref="Y4:Y26" si="14">X4*$V$3</f>
        <v>30000</v>
      </c>
      <c r="Z4" s="53">
        <f t="shared" ref="Z4:Z26" si="15">X4*$W$3</f>
        <v>120000</v>
      </c>
      <c r="AA4" s="54">
        <f t="shared" ref="AA4:AA26" si="16">1-SUM(AB4:AK4)</f>
        <v>1</v>
      </c>
      <c r="AB4" s="55">
        <f t="shared" ref="AB4:AK20" si="17">IF(AB$1&lt;$N4,0,AB$2)</f>
        <v>0</v>
      </c>
      <c r="AC4" s="55">
        <f t="shared" si="17"/>
        <v>0</v>
      </c>
      <c r="AD4" s="55">
        <f t="shared" si="17"/>
        <v>0</v>
      </c>
      <c r="AE4" s="55">
        <f t="shared" si="17"/>
        <v>0</v>
      </c>
      <c r="AF4" s="55">
        <f t="shared" si="17"/>
        <v>0</v>
      </c>
      <c r="AG4" s="55">
        <f t="shared" si="17"/>
        <v>0</v>
      </c>
      <c r="AH4" s="55">
        <f t="shared" si="17"/>
        <v>0</v>
      </c>
      <c r="AI4" s="55">
        <f t="shared" si="17"/>
        <v>0</v>
      </c>
      <c r="AJ4" s="55">
        <f t="shared" si="17"/>
        <v>0</v>
      </c>
      <c r="AK4" s="56">
        <f t="shared" si="17"/>
        <v>0</v>
      </c>
      <c r="AL4" s="57">
        <f t="shared" ref="AL4:AV26" si="18">$W4*AA4</f>
        <v>0</v>
      </c>
      <c r="AM4" s="52">
        <f t="shared" si="18"/>
        <v>0</v>
      </c>
      <c r="AN4" s="52">
        <f t="shared" si="18"/>
        <v>0</v>
      </c>
      <c r="AO4" s="52">
        <f t="shared" si="18"/>
        <v>0</v>
      </c>
      <c r="AP4" s="52">
        <f t="shared" si="18"/>
        <v>0</v>
      </c>
      <c r="AQ4" s="52">
        <f t="shared" si="18"/>
        <v>0</v>
      </c>
      <c r="AR4" s="52">
        <f t="shared" si="18"/>
        <v>0</v>
      </c>
      <c r="AS4" s="52">
        <f t="shared" si="18"/>
        <v>0</v>
      </c>
      <c r="AT4" s="52">
        <f t="shared" si="18"/>
        <v>0</v>
      </c>
      <c r="AU4" s="52">
        <f t="shared" si="18"/>
        <v>0</v>
      </c>
      <c r="AV4" s="52">
        <f t="shared" si="18"/>
        <v>0</v>
      </c>
      <c r="AW4" s="333"/>
      <c r="AX4" s="60">
        <f t="shared" ref="AX4:AX25" si="19">1-SUM(AY4:BH4)</f>
        <v>0</v>
      </c>
      <c r="AY4" s="55">
        <f t="shared" ref="AY4:BH19" si="20">IF(AY$1&lt;$P4,0,AY$2)</f>
        <v>0.1</v>
      </c>
      <c r="AZ4" s="55">
        <f t="shared" si="20"/>
        <v>0.15</v>
      </c>
      <c r="BA4" s="55">
        <f t="shared" si="20"/>
        <v>0.15</v>
      </c>
      <c r="BB4" s="55">
        <f t="shared" si="20"/>
        <v>0.1</v>
      </c>
      <c r="BC4" s="55">
        <f t="shared" si="20"/>
        <v>0.15</v>
      </c>
      <c r="BD4" s="55">
        <f t="shared" si="20"/>
        <v>0.15</v>
      </c>
      <c r="BE4" s="55">
        <f t="shared" si="20"/>
        <v>0.15</v>
      </c>
      <c r="BF4" s="55">
        <f t="shared" si="20"/>
        <v>0.05</v>
      </c>
      <c r="BG4" s="55">
        <f t="shared" si="20"/>
        <v>0</v>
      </c>
      <c r="BH4" s="56">
        <f t="shared" si="20"/>
        <v>0</v>
      </c>
      <c r="BI4" s="59">
        <f t="shared" ref="BI4:BS25" si="21">$Z4*AX4</f>
        <v>0</v>
      </c>
      <c r="BJ4" s="58">
        <f t="shared" si="21"/>
        <v>12000</v>
      </c>
      <c r="BK4" s="58">
        <f t="shared" si="21"/>
        <v>18000</v>
      </c>
      <c r="BL4" s="58">
        <f t="shared" si="21"/>
        <v>18000</v>
      </c>
      <c r="BM4" s="58">
        <f t="shared" si="21"/>
        <v>12000</v>
      </c>
      <c r="BN4" s="58">
        <f t="shared" si="21"/>
        <v>18000</v>
      </c>
      <c r="BO4" s="58">
        <f t="shared" si="21"/>
        <v>18000</v>
      </c>
      <c r="BP4" s="58">
        <f t="shared" si="21"/>
        <v>18000</v>
      </c>
      <c r="BQ4" s="58">
        <f t="shared" si="21"/>
        <v>6000</v>
      </c>
      <c r="BR4" s="58">
        <f t="shared" si="21"/>
        <v>0</v>
      </c>
      <c r="BS4" s="61">
        <f t="shared" si="21"/>
        <v>0</v>
      </c>
    </row>
    <row r="5" spans="1:71" s="15" customFormat="1" ht="16.8" thickTop="1" thickBot="1" x14ac:dyDescent="0.35">
      <c r="A5" s="138"/>
      <c r="B5" s="62" t="s">
        <v>62</v>
      </c>
      <c r="C5" s="63"/>
      <c r="D5" s="64"/>
      <c r="E5" s="65"/>
      <c r="F5" s="66"/>
      <c r="G5" s="66"/>
      <c r="H5" s="67"/>
      <c r="I5" s="66"/>
      <c r="J5" s="68"/>
      <c r="K5" s="69">
        <v>1</v>
      </c>
      <c r="L5" s="45"/>
      <c r="M5" s="70"/>
      <c r="N5" s="70" t="str">
        <f t="shared" si="7"/>
        <v/>
      </c>
      <c r="O5" s="71">
        <v>3</v>
      </c>
      <c r="P5" s="72">
        <f t="shared" si="8"/>
        <v>43220</v>
      </c>
      <c r="Q5" s="73">
        <v>155000</v>
      </c>
      <c r="R5" s="73"/>
      <c r="S5" s="74"/>
      <c r="T5" s="73">
        <f t="shared" si="9"/>
        <v>155000</v>
      </c>
      <c r="U5" s="75">
        <f t="shared" si="10"/>
        <v>0</v>
      </c>
      <c r="V5" s="76">
        <f t="shared" si="11"/>
        <v>0</v>
      </c>
      <c r="W5" s="77">
        <f t="shared" si="12"/>
        <v>0</v>
      </c>
      <c r="X5" s="75">
        <f t="shared" si="13"/>
        <v>155000</v>
      </c>
      <c r="Y5" s="76">
        <f t="shared" si="14"/>
        <v>31000</v>
      </c>
      <c r="Z5" s="77">
        <f t="shared" si="15"/>
        <v>124000</v>
      </c>
      <c r="AA5" s="78">
        <f t="shared" si="16"/>
        <v>1</v>
      </c>
      <c r="AB5" s="79">
        <f t="shared" si="17"/>
        <v>0</v>
      </c>
      <c r="AC5" s="79">
        <f t="shared" si="17"/>
        <v>0</v>
      </c>
      <c r="AD5" s="79">
        <f t="shared" si="17"/>
        <v>0</v>
      </c>
      <c r="AE5" s="79">
        <f t="shared" si="17"/>
        <v>0</v>
      </c>
      <c r="AF5" s="79">
        <f t="shared" si="17"/>
        <v>0</v>
      </c>
      <c r="AG5" s="79">
        <f t="shared" si="17"/>
        <v>0</v>
      </c>
      <c r="AH5" s="79">
        <f t="shared" si="17"/>
        <v>0</v>
      </c>
      <c r="AI5" s="79">
        <f t="shared" si="17"/>
        <v>0</v>
      </c>
      <c r="AJ5" s="79">
        <f t="shared" si="17"/>
        <v>0</v>
      </c>
      <c r="AK5" s="80">
        <f t="shared" si="17"/>
        <v>0</v>
      </c>
      <c r="AL5" s="81">
        <f t="shared" si="18"/>
        <v>0</v>
      </c>
      <c r="AM5" s="76">
        <f t="shared" si="18"/>
        <v>0</v>
      </c>
      <c r="AN5" s="76">
        <f t="shared" si="18"/>
        <v>0</v>
      </c>
      <c r="AO5" s="76">
        <f t="shared" si="18"/>
        <v>0</v>
      </c>
      <c r="AP5" s="76">
        <f t="shared" si="18"/>
        <v>0</v>
      </c>
      <c r="AQ5" s="76">
        <f t="shared" si="18"/>
        <v>0</v>
      </c>
      <c r="AR5" s="76">
        <f t="shared" si="18"/>
        <v>0</v>
      </c>
      <c r="AS5" s="76">
        <f t="shared" si="18"/>
        <v>0</v>
      </c>
      <c r="AT5" s="76">
        <f t="shared" si="18"/>
        <v>0</v>
      </c>
      <c r="AU5" s="76">
        <f t="shared" si="18"/>
        <v>0</v>
      </c>
      <c r="AV5" s="76">
        <f t="shared" si="18"/>
        <v>0</v>
      </c>
      <c r="AW5" s="333"/>
      <c r="AX5" s="84">
        <f t="shared" si="19"/>
        <v>0</v>
      </c>
      <c r="AY5" s="79">
        <f t="shared" si="20"/>
        <v>0.1</v>
      </c>
      <c r="AZ5" s="79">
        <f t="shared" si="20"/>
        <v>0.15</v>
      </c>
      <c r="BA5" s="79">
        <f t="shared" si="20"/>
        <v>0.15</v>
      </c>
      <c r="BB5" s="79">
        <f t="shared" si="20"/>
        <v>0.1</v>
      </c>
      <c r="BC5" s="79">
        <f t="shared" si="20"/>
        <v>0.15</v>
      </c>
      <c r="BD5" s="79">
        <f t="shared" si="20"/>
        <v>0.15</v>
      </c>
      <c r="BE5" s="79">
        <f t="shared" si="20"/>
        <v>0.15</v>
      </c>
      <c r="BF5" s="79">
        <f t="shared" si="20"/>
        <v>0.05</v>
      </c>
      <c r="BG5" s="79">
        <f t="shared" si="20"/>
        <v>0</v>
      </c>
      <c r="BH5" s="80">
        <f t="shared" si="20"/>
        <v>0</v>
      </c>
      <c r="BI5" s="83">
        <f t="shared" si="21"/>
        <v>0</v>
      </c>
      <c r="BJ5" s="82">
        <f t="shared" si="21"/>
        <v>12400</v>
      </c>
      <c r="BK5" s="82">
        <f t="shared" si="21"/>
        <v>18600</v>
      </c>
      <c r="BL5" s="82">
        <f t="shared" si="21"/>
        <v>18600</v>
      </c>
      <c r="BM5" s="82">
        <f t="shared" si="21"/>
        <v>12400</v>
      </c>
      <c r="BN5" s="82">
        <f t="shared" si="21"/>
        <v>18600</v>
      </c>
      <c r="BO5" s="82">
        <f t="shared" si="21"/>
        <v>18600</v>
      </c>
      <c r="BP5" s="82">
        <f t="shared" si="21"/>
        <v>18600</v>
      </c>
      <c r="BQ5" s="82">
        <f t="shared" si="21"/>
        <v>6200</v>
      </c>
      <c r="BR5" s="82">
        <f t="shared" si="21"/>
        <v>0</v>
      </c>
      <c r="BS5" s="85">
        <f t="shared" si="21"/>
        <v>0</v>
      </c>
    </row>
    <row r="6" spans="1:71" s="15" customFormat="1" ht="16.8" thickTop="1" thickBot="1" x14ac:dyDescent="0.35">
      <c r="A6" s="138">
        <v>8</v>
      </c>
      <c r="B6" s="86" t="s">
        <v>63</v>
      </c>
      <c r="C6" s="87"/>
      <c r="D6" s="88"/>
      <c r="E6" s="89" t="s">
        <v>124</v>
      </c>
      <c r="F6" s="90" t="s">
        <v>125</v>
      </c>
      <c r="G6" s="90">
        <v>59000</v>
      </c>
      <c r="H6" s="91" t="s">
        <v>126</v>
      </c>
      <c r="I6" s="90" t="s">
        <v>127</v>
      </c>
      <c r="J6" s="92" t="s">
        <v>112</v>
      </c>
      <c r="K6" s="44">
        <v>1</v>
      </c>
      <c r="L6" s="45" t="s">
        <v>34</v>
      </c>
      <c r="M6" s="93">
        <v>43154</v>
      </c>
      <c r="N6" s="93">
        <f t="shared" si="7"/>
        <v>43281</v>
      </c>
      <c r="O6" s="94"/>
      <c r="P6" s="48" t="str">
        <f t="shared" si="8"/>
        <v/>
      </c>
      <c r="Q6" s="49">
        <v>160000</v>
      </c>
      <c r="R6" s="49"/>
      <c r="S6" s="50"/>
      <c r="T6" s="49">
        <f t="shared" si="9"/>
        <v>160000</v>
      </c>
      <c r="U6" s="51">
        <f t="shared" si="10"/>
        <v>160000</v>
      </c>
      <c r="V6" s="52">
        <f t="shared" si="11"/>
        <v>32000</v>
      </c>
      <c r="W6" s="53">
        <v>113093.5</v>
      </c>
      <c r="X6" s="51">
        <f t="shared" si="13"/>
        <v>0</v>
      </c>
      <c r="Y6" s="52">
        <f t="shared" si="14"/>
        <v>0</v>
      </c>
      <c r="Z6" s="53">
        <f t="shared" si="15"/>
        <v>0</v>
      </c>
      <c r="AA6" s="54">
        <f t="shared" si="16"/>
        <v>0.24999999999999989</v>
      </c>
      <c r="AB6" s="55">
        <f t="shared" si="17"/>
        <v>0</v>
      </c>
      <c r="AC6" s="55">
        <f t="shared" si="17"/>
        <v>0</v>
      </c>
      <c r="AD6" s="55">
        <f t="shared" si="17"/>
        <v>0.15</v>
      </c>
      <c r="AE6" s="55">
        <f t="shared" si="17"/>
        <v>0.1</v>
      </c>
      <c r="AF6" s="55">
        <f t="shared" si="17"/>
        <v>0.15</v>
      </c>
      <c r="AG6" s="55">
        <f t="shared" si="17"/>
        <v>0.15</v>
      </c>
      <c r="AH6" s="55">
        <f t="shared" si="17"/>
        <v>0.15</v>
      </c>
      <c r="AI6" s="55">
        <f t="shared" si="17"/>
        <v>0.05</v>
      </c>
      <c r="AJ6" s="55">
        <f t="shared" si="17"/>
        <v>0</v>
      </c>
      <c r="AK6" s="56">
        <f t="shared" si="17"/>
        <v>0</v>
      </c>
      <c r="AL6" s="57">
        <f t="shared" si="18"/>
        <v>28273.374999999989</v>
      </c>
      <c r="AM6" s="52">
        <f t="shared" si="18"/>
        <v>0</v>
      </c>
      <c r="AN6" s="52">
        <f t="shared" si="18"/>
        <v>0</v>
      </c>
      <c r="AO6" s="52">
        <f t="shared" si="18"/>
        <v>16964.024999999998</v>
      </c>
      <c r="AP6" s="52">
        <f t="shared" si="18"/>
        <v>11309.35</v>
      </c>
      <c r="AQ6" s="52">
        <f t="shared" si="18"/>
        <v>16964.024999999998</v>
      </c>
      <c r="AR6" s="52">
        <f t="shared" si="18"/>
        <v>16964.024999999998</v>
      </c>
      <c r="AS6" s="52">
        <f t="shared" si="18"/>
        <v>16964.024999999998</v>
      </c>
      <c r="AT6" s="52">
        <f t="shared" si="18"/>
        <v>5654.6750000000002</v>
      </c>
      <c r="AU6" s="52">
        <f t="shared" si="18"/>
        <v>0</v>
      </c>
      <c r="AV6" s="52">
        <f t="shared" si="18"/>
        <v>0</v>
      </c>
      <c r="AW6" s="333"/>
      <c r="AX6" s="60">
        <f t="shared" si="19"/>
        <v>1</v>
      </c>
      <c r="AY6" s="55">
        <f t="shared" si="20"/>
        <v>0</v>
      </c>
      <c r="AZ6" s="55">
        <f t="shared" si="20"/>
        <v>0</v>
      </c>
      <c r="BA6" s="55">
        <f t="shared" si="20"/>
        <v>0</v>
      </c>
      <c r="BB6" s="55">
        <f t="shared" si="20"/>
        <v>0</v>
      </c>
      <c r="BC6" s="55">
        <f t="shared" si="20"/>
        <v>0</v>
      </c>
      <c r="BD6" s="55">
        <f t="shared" si="20"/>
        <v>0</v>
      </c>
      <c r="BE6" s="55">
        <f t="shared" si="20"/>
        <v>0</v>
      </c>
      <c r="BF6" s="55">
        <f t="shared" si="20"/>
        <v>0</v>
      </c>
      <c r="BG6" s="55">
        <f t="shared" si="20"/>
        <v>0</v>
      </c>
      <c r="BH6" s="56">
        <f t="shared" si="20"/>
        <v>0</v>
      </c>
      <c r="BI6" s="59">
        <f t="shared" si="21"/>
        <v>0</v>
      </c>
      <c r="BJ6" s="58">
        <f t="shared" si="21"/>
        <v>0</v>
      </c>
      <c r="BK6" s="58">
        <f t="shared" si="21"/>
        <v>0</v>
      </c>
      <c r="BL6" s="58">
        <f t="shared" si="21"/>
        <v>0</v>
      </c>
      <c r="BM6" s="58">
        <f t="shared" si="21"/>
        <v>0</v>
      </c>
      <c r="BN6" s="58">
        <f t="shared" si="21"/>
        <v>0</v>
      </c>
      <c r="BO6" s="58">
        <f t="shared" si="21"/>
        <v>0</v>
      </c>
      <c r="BP6" s="58">
        <f t="shared" si="21"/>
        <v>0</v>
      </c>
      <c r="BQ6" s="58">
        <f t="shared" si="21"/>
        <v>0</v>
      </c>
      <c r="BR6" s="58">
        <f t="shared" si="21"/>
        <v>0</v>
      </c>
      <c r="BS6" s="61">
        <f t="shared" si="21"/>
        <v>0</v>
      </c>
    </row>
    <row r="7" spans="1:71" s="15" customFormat="1" ht="16.8" thickTop="1" thickBot="1" x14ac:dyDescent="0.35">
      <c r="A7" s="138"/>
      <c r="B7" s="62" t="s">
        <v>64</v>
      </c>
      <c r="C7" s="63"/>
      <c r="D7" s="64"/>
      <c r="E7" s="65"/>
      <c r="F7" s="66"/>
      <c r="G7" s="66"/>
      <c r="H7" s="67"/>
      <c r="I7" s="66"/>
      <c r="J7" s="68"/>
      <c r="K7" s="69">
        <v>1</v>
      </c>
      <c r="L7" s="45"/>
      <c r="M7" s="70"/>
      <c r="N7" s="70" t="str">
        <f t="shared" si="7"/>
        <v/>
      </c>
      <c r="O7" s="71">
        <v>3</v>
      </c>
      <c r="P7" s="72">
        <f t="shared" si="8"/>
        <v>43220</v>
      </c>
      <c r="Q7" s="73">
        <v>165000</v>
      </c>
      <c r="R7" s="73"/>
      <c r="S7" s="74"/>
      <c r="T7" s="73">
        <f t="shared" si="9"/>
        <v>165000</v>
      </c>
      <c r="U7" s="75">
        <f t="shared" si="10"/>
        <v>0</v>
      </c>
      <c r="V7" s="76">
        <f t="shared" si="11"/>
        <v>0</v>
      </c>
      <c r="W7" s="77">
        <f t="shared" si="12"/>
        <v>0</v>
      </c>
      <c r="X7" s="75">
        <f t="shared" si="13"/>
        <v>165000</v>
      </c>
      <c r="Y7" s="76">
        <f t="shared" si="14"/>
        <v>33000</v>
      </c>
      <c r="Z7" s="77">
        <f t="shared" si="15"/>
        <v>132000</v>
      </c>
      <c r="AA7" s="78">
        <f t="shared" si="16"/>
        <v>1</v>
      </c>
      <c r="AB7" s="79">
        <f t="shared" si="17"/>
        <v>0</v>
      </c>
      <c r="AC7" s="79">
        <f t="shared" si="17"/>
        <v>0</v>
      </c>
      <c r="AD7" s="79">
        <f t="shared" si="17"/>
        <v>0</v>
      </c>
      <c r="AE7" s="79">
        <f t="shared" si="17"/>
        <v>0</v>
      </c>
      <c r="AF7" s="79">
        <f t="shared" si="17"/>
        <v>0</v>
      </c>
      <c r="AG7" s="79">
        <f t="shared" si="17"/>
        <v>0</v>
      </c>
      <c r="AH7" s="79">
        <f t="shared" si="17"/>
        <v>0</v>
      </c>
      <c r="AI7" s="79">
        <f t="shared" si="17"/>
        <v>0</v>
      </c>
      <c r="AJ7" s="79">
        <f t="shared" si="17"/>
        <v>0</v>
      </c>
      <c r="AK7" s="80">
        <f t="shared" si="17"/>
        <v>0</v>
      </c>
      <c r="AL7" s="81">
        <f t="shared" si="18"/>
        <v>0</v>
      </c>
      <c r="AM7" s="76">
        <f t="shared" si="18"/>
        <v>0</v>
      </c>
      <c r="AN7" s="76">
        <f t="shared" si="18"/>
        <v>0</v>
      </c>
      <c r="AO7" s="76">
        <f t="shared" si="18"/>
        <v>0</v>
      </c>
      <c r="AP7" s="76">
        <f t="shared" si="18"/>
        <v>0</v>
      </c>
      <c r="AQ7" s="76">
        <f t="shared" si="18"/>
        <v>0</v>
      </c>
      <c r="AR7" s="76">
        <f t="shared" si="18"/>
        <v>0</v>
      </c>
      <c r="AS7" s="76">
        <f t="shared" si="18"/>
        <v>0</v>
      </c>
      <c r="AT7" s="76">
        <f t="shared" si="18"/>
        <v>0</v>
      </c>
      <c r="AU7" s="76">
        <f t="shared" si="18"/>
        <v>0</v>
      </c>
      <c r="AV7" s="76">
        <f t="shared" si="18"/>
        <v>0</v>
      </c>
      <c r="AW7" s="333"/>
      <c r="AX7" s="84">
        <f t="shared" si="19"/>
        <v>0</v>
      </c>
      <c r="AY7" s="79">
        <f t="shared" si="20"/>
        <v>0.1</v>
      </c>
      <c r="AZ7" s="79">
        <f t="shared" si="20"/>
        <v>0.15</v>
      </c>
      <c r="BA7" s="79">
        <f t="shared" si="20"/>
        <v>0.15</v>
      </c>
      <c r="BB7" s="79">
        <f t="shared" si="20"/>
        <v>0.1</v>
      </c>
      <c r="BC7" s="79">
        <f t="shared" si="20"/>
        <v>0.15</v>
      </c>
      <c r="BD7" s="79">
        <f t="shared" si="20"/>
        <v>0.15</v>
      </c>
      <c r="BE7" s="79">
        <f t="shared" si="20"/>
        <v>0.15</v>
      </c>
      <c r="BF7" s="79">
        <f t="shared" si="20"/>
        <v>0.05</v>
      </c>
      <c r="BG7" s="79">
        <f t="shared" si="20"/>
        <v>0</v>
      </c>
      <c r="BH7" s="80">
        <f t="shared" si="20"/>
        <v>0</v>
      </c>
      <c r="BI7" s="83">
        <f t="shared" si="21"/>
        <v>0</v>
      </c>
      <c r="BJ7" s="82">
        <f t="shared" si="21"/>
        <v>13200</v>
      </c>
      <c r="BK7" s="82">
        <f t="shared" si="21"/>
        <v>19800</v>
      </c>
      <c r="BL7" s="82">
        <f t="shared" si="21"/>
        <v>19800</v>
      </c>
      <c r="BM7" s="82">
        <f t="shared" si="21"/>
        <v>13200</v>
      </c>
      <c r="BN7" s="82">
        <f t="shared" si="21"/>
        <v>19800</v>
      </c>
      <c r="BO7" s="82">
        <f t="shared" si="21"/>
        <v>19800</v>
      </c>
      <c r="BP7" s="82">
        <f t="shared" si="21"/>
        <v>19800</v>
      </c>
      <c r="BQ7" s="82">
        <f t="shared" si="21"/>
        <v>6600</v>
      </c>
      <c r="BR7" s="82">
        <f t="shared" si="21"/>
        <v>0</v>
      </c>
      <c r="BS7" s="85">
        <f t="shared" si="21"/>
        <v>0</v>
      </c>
    </row>
    <row r="8" spans="1:71" s="15" customFormat="1" ht="16.8" thickTop="1" thickBot="1" x14ac:dyDescent="0.35">
      <c r="A8" s="138"/>
      <c r="B8" s="86" t="s">
        <v>65</v>
      </c>
      <c r="C8" s="87"/>
      <c r="D8" s="88"/>
      <c r="E8" s="89"/>
      <c r="F8" s="90"/>
      <c r="G8" s="90"/>
      <c r="H8" s="91"/>
      <c r="I8" s="90"/>
      <c r="J8" s="92"/>
      <c r="K8" s="44">
        <v>1</v>
      </c>
      <c r="L8" s="45"/>
      <c r="M8" s="93"/>
      <c r="N8" s="93" t="str">
        <f t="shared" si="7"/>
        <v/>
      </c>
      <c r="O8" s="94">
        <v>4</v>
      </c>
      <c r="P8" s="48">
        <f t="shared" si="8"/>
        <v>43251</v>
      </c>
      <c r="Q8" s="49">
        <v>170000</v>
      </c>
      <c r="R8" s="49"/>
      <c r="S8" s="50"/>
      <c r="T8" s="49">
        <f t="shared" si="9"/>
        <v>170000</v>
      </c>
      <c r="U8" s="51">
        <f t="shared" si="10"/>
        <v>0</v>
      </c>
      <c r="V8" s="52">
        <f t="shared" si="11"/>
        <v>0</v>
      </c>
      <c r="W8" s="53">
        <f t="shared" si="12"/>
        <v>0</v>
      </c>
      <c r="X8" s="51">
        <f t="shared" si="13"/>
        <v>170000</v>
      </c>
      <c r="Y8" s="52">
        <f t="shared" si="14"/>
        <v>34000</v>
      </c>
      <c r="Z8" s="53">
        <f t="shared" si="15"/>
        <v>136000</v>
      </c>
      <c r="AA8" s="54">
        <f t="shared" si="16"/>
        <v>1</v>
      </c>
      <c r="AB8" s="55">
        <f t="shared" si="17"/>
        <v>0</v>
      </c>
      <c r="AC8" s="55">
        <f t="shared" si="17"/>
        <v>0</v>
      </c>
      <c r="AD8" s="55">
        <f t="shared" si="17"/>
        <v>0</v>
      </c>
      <c r="AE8" s="55">
        <f t="shared" si="17"/>
        <v>0</v>
      </c>
      <c r="AF8" s="55">
        <f t="shared" si="17"/>
        <v>0</v>
      </c>
      <c r="AG8" s="55">
        <f t="shared" si="17"/>
        <v>0</v>
      </c>
      <c r="AH8" s="55">
        <f t="shared" si="17"/>
        <v>0</v>
      </c>
      <c r="AI8" s="55">
        <f t="shared" si="17"/>
        <v>0</v>
      </c>
      <c r="AJ8" s="55">
        <f t="shared" si="17"/>
        <v>0</v>
      </c>
      <c r="AK8" s="56">
        <f t="shared" si="17"/>
        <v>0</v>
      </c>
      <c r="AL8" s="57">
        <f t="shared" si="18"/>
        <v>0</v>
      </c>
      <c r="AM8" s="52">
        <f t="shared" si="18"/>
        <v>0</v>
      </c>
      <c r="AN8" s="52">
        <f t="shared" si="18"/>
        <v>0</v>
      </c>
      <c r="AO8" s="52">
        <f t="shared" si="18"/>
        <v>0</v>
      </c>
      <c r="AP8" s="52">
        <f t="shared" si="18"/>
        <v>0</v>
      </c>
      <c r="AQ8" s="52">
        <f t="shared" si="18"/>
        <v>0</v>
      </c>
      <c r="AR8" s="52">
        <f t="shared" si="18"/>
        <v>0</v>
      </c>
      <c r="AS8" s="52">
        <f t="shared" si="18"/>
        <v>0</v>
      </c>
      <c r="AT8" s="52">
        <f t="shared" si="18"/>
        <v>0</v>
      </c>
      <c r="AU8" s="52">
        <f t="shared" si="18"/>
        <v>0</v>
      </c>
      <c r="AV8" s="52">
        <f t="shared" si="18"/>
        <v>0</v>
      </c>
      <c r="AW8" s="333"/>
      <c r="AX8" s="60">
        <f t="shared" si="19"/>
        <v>0</v>
      </c>
      <c r="AY8" s="55">
        <f t="shared" si="20"/>
        <v>0.1</v>
      </c>
      <c r="AZ8" s="55">
        <f t="shared" si="20"/>
        <v>0.15</v>
      </c>
      <c r="BA8" s="55">
        <f t="shared" si="20"/>
        <v>0.15</v>
      </c>
      <c r="BB8" s="55">
        <f t="shared" si="20"/>
        <v>0.1</v>
      </c>
      <c r="BC8" s="55">
        <f t="shared" si="20"/>
        <v>0.15</v>
      </c>
      <c r="BD8" s="55">
        <f t="shared" si="20"/>
        <v>0.15</v>
      </c>
      <c r="BE8" s="55">
        <f t="shared" si="20"/>
        <v>0.15</v>
      </c>
      <c r="BF8" s="55">
        <f t="shared" si="20"/>
        <v>0.05</v>
      </c>
      <c r="BG8" s="55">
        <f t="shared" si="20"/>
        <v>0</v>
      </c>
      <c r="BH8" s="56">
        <f t="shared" si="20"/>
        <v>0</v>
      </c>
      <c r="BI8" s="59">
        <f t="shared" si="21"/>
        <v>0</v>
      </c>
      <c r="BJ8" s="58">
        <f t="shared" si="21"/>
        <v>13600</v>
      </c>
      <c r="BK8" s="58">
        <f t="shared" si="21"/>
        <v>20400</v>
      </c>
      <c r="BL8" s="58">
        <f t="shared" si="21"/>
        <v>20400</v>
      </c>
      <c r="BM8" s="58">
        <f t="shared" si="21"/>
        <v>13600</v>
      </c>
      <c r="BN8" s="58">
        <f t="shared" si="21"/>
        <v>20400</v>
      </c>
      <c r="BO8" s="58">
        <f t="shared" si="21"/>
        <v>20400</v>
      </c>
      <c r="BP8" s="58">
        <f t="shared" si="21"/>
        <v>20400</v>
      </c>
      <c r="BQ8" s="58">
        <f t="shared" si="21"/>
        <v>6800</v>
      </c>
      <c r="BR8" s="58">
        <f t="shared" si="21"/>
        <v>0</v>
      </c>
      <c r="BS8" s="61">
        <f t="shared" si="21"/>
        <v>0</v>
      </c>
    </row>
    <row r="9" spans="1:71" s="15" customFormat="1" ht="16.8" thickTop="1" thickBot="1" x14ac:dyDescent="0.35">
      <c r="A9" s="138"/>
      <c r="B9" s="62" t="s">
        <v>66</v>
      </c>
      <c r="C9" s="63"/>
      <c r="D9" s="64"/>
      <c r="E9" s="65"/>
      <c r="F9" s="66"/>
      <c r="G9" s="66"/>
      <c r="H9" s="67"/>
      <c r="I9" s="66"/>
      <c r="J9" s="68"/>
      <c r="K9" s="69">
        <v>1</v>
      </c>
      <c r="L9" s="45"/>
      <c r="M9" s="70"/>
      <c r="N9" s="70" t="str">
        <f t="shared" si="7"/>
        <v/>
      </c>
      <c r="O9" s="71">
        <v>4</v>
      </c>
      <c r="P9" s="72">
        <f t="shared" si="8"/>
        <v>43251</v>
      </c>
      <c r="Q9" s="73">
        <v>175000</v>
      </c>
      <c r="R9" s="73"/>
      <c r="S9" s="74"/>
      <c r="T9" s="73">
        <f t="shared" si="9"/>
        <v>175000</v>
      </c>
      <c r="U9" s="75">
        <f t="shared" si="10"/>
        <v>0</v>
      </c>
      <c r="V9" s="76">
        <f t="shared" si="11"/>
        <v>0</v>
      </c>
      <c r="W9" s="77">
        <f t="shared" si="12"/>
        <v>0</v>
      </c>
      <c r="X9" s="75">
        <f t="shared" si="13"/>
        <v>175000</v>
      </c>
      <c r="Y9" s="76">
        <f t="shared" si="14"/>
        <v>35000</v>
      </c>
      <c r="Z9" s="77">
        <f t="shared" si="15"/>
        <v>140000</v>
      </c>
      <c r="AA9" s="78">
        <f t="shared" si="16"/>
        <v>1</v>
      </c>
      <c r="AB9" s="79">
        <f t="shared" si="17"/>
        <v>0</v>
      </c>
      <c r="AC9" s="79">
        <f t="shared" si="17"/>
        <v>0</v>
      </c>
      <c r="AD9" s="79">
        <f t="shared" si="17"/>
        <v>0</v>
      </c>
      <c r="AE9" s="79">
        <f t="shared" si="17"/>
        <v>0</v>
      </c>
      <c r="AF9" s="79">
        <f t="shared" si="17"/>
        <v>0</v>
      </c>
      <c r="AG9" s="79">
        <f t="shared" si="17"/>
        <v>0</v>
      </c>
      <c r="AH9" s="79">
        <f t="shared" si="17"/>
        <v>0</v>
      </c>
      <c r="AI9" s="79">
        <f t="shared" si="17"/>
        <v>0</v>
      </c>
      <c r="AJ9" s="79">
        <f t="shared" si="17"/>
        <v>0</v>
      </c>
      <c r="AK9" s="80">
        <f t="shared" si="17"/>
        <v>0</v>
      </c>
      <c r="AL9" s="81">
        <f t="shared" si="18"/>
        <v>0</v>
      </c>
      <c r="AM9" s="76">
        <f t="shared" si="18"/>
        <v>0</v>
      </c>
      <c r="AN9" s="76">
        <f t="shared" si="18"/>
        <v>0</v>
      </c>
      <c r="AO9" s="76">
        <f t="shared" si="18"/>
        <v>0</v>
      </c>
      <c r="AP9" s="76">
        <f t="shared" si="18"/>
        <v>0</v>
      </c>
      <c r="AQ9" s="76">
        <f t="shared" si="18"/>
        <v>0</v>
      </c>
      <c r="AR9" s="76">
        <f t="shared" si="18"/>
        <v>0</v>
      </c>
      <c r="AS9" s="76">
        <f t="shared" si="18"/>
        <v>0</v>
      </c>
      <c r="AT9" s="76">
        <f t="shared" si="18"/>
        <v>0</v>
      </c>
      <c r="AU9" s="76">
        <f t="shared" si="18"/>
        <v>0</v>
      </c>
      <c r="AV9" s="76">
        <f t="shared" si="18"/>
        <v>0</v>
      </c>
      <c r="AW9" s="333"/>
      <c r="AX9" s="84">
        <f t="shared" si="19"/>
        <v>0</v>
      </c>
      <c r="AY9" s="79">
        <f t="shared" si="20"/>
        <v>0.1</v>
      </c>
      <c r="AZ9" s="79">
        <f t="shared" si="20"/>
        <v>0.15</v>
      </c>
      <c r="BA9" s="79">
        <f t="shared" si="20"/>
        <v>0.15</v>
      </c>
      <c r="BB9" s="79">
        <f t="shared" si="20"/>
        <v>0.1</v>
      </c>
      <c r="BC9" s="79">
        <f t="shared" si="20"/>
        <v>0.15</v>
      </c>
      <c r="BD9" s="79">
        <f t="shared" si="20"/>
        <v>0.15</v>
      </c>
      <c r="BE9" s="79">
        <f t="shared" si="20"/>
        <v>0.15</v>
      </c>
      <c r="BF9" s="79">
        <f t="shared" si="20"/>
        <v>0.05</v>
      </c>
      <c r="BG9" s="79">
        <f t="shared" si="20"/>
        <v>0</v>
      </c>
      <c r="BH9" s="80">
        <f t="shared" si="20"/>
        <v>0</v>
      </c>
      <c r="BI9" s="83">
        <f t="shared" si="21"/>
        <v>0</v>
      </c>
      <c r="BJ9" s="82">
        <f t="shared" si="21"/>
        <v>14000</v>
      </c>
      <c r="BK9" s="82">
        <f t="shared" si="21"/>
        <v>21000</v>
      </c>
      <c r="BL9" s="82">
        <f t="shared" si="21"/>
        <v>21000</v>
      </c>
      <c r="BM9" s="82">
        <f t="shared" si="21"/>
        <v>14000</v>
      </c>
      <c r="BN9" s="82">
        <f t="shared" si="21"/>
        <v>21000</v>
      </c>
      <c r="BO9" s="82">
        <f t="shared" si="21"/>
        <v>21000</v>
      </c>
      <c r="BP9" s="82">
        <f t="shared" si="21"/>
        <v>21000</v>
      </c>
      <c r="BQ9" s="82">
        <f t="shared" si="21"/>
        <v>7000</v>
      </c>
      <c r="BR9" s="82">
        <f t="shared" si="21"/>
        <v>0</v>
      </c>
      <c r="BS9" s="85">
        <f t="shared" si="21"/>
        <v>0</v>
      </c>
    </row>
    <row r="10" spans="1:71" s="15" customFormat="1" ht="16.8" thickTop="1" thickBot="1" x14ac:dyDescent="0.35">
      <c r="A10" s="138"/>
      <c r="B10" s="86" t="s">
        <v>67</v>
      </c>
      <c r="C10" s="87"/>
      <c r="D10" s="88"/>
      <c r="E10" s="89"/>
      <c r="F10" s="90"/>
      <c r="G10" s="90"/>
      <c r="H10" s="91"/>
      <c r="I10" s="90"/>
      <c r="J10" s="92"/>
      <c r="K10" s="44">
        <v>1</v>
      </c>
      <c r="L10" s="45"/>
      <c r="M10" s="93"/>
      <c r="N10" s="93" t="str">
        <f t="shared" si="7"/>
        <v/>
      </c>
      <c r="O10" s="94">
        <v>4</v>
      </c>
      <c r="P10" s="48">
        <f t="shared" si="8"/>
        <v>43251</v>
      </c>
      <c r="Q10" s="49">
        <v>180000</v>
      </c>
      <c r="R10" s="49"/>
      <c r="S10" s="50"/>
      <c r="T10" s="49">
        <f t="shared" si="9"/>
        <v>180000</v>
      </c>
      <c r="U10" s="51">
        <f t="shared" si="10"/>
        <v>0</v>
      </c>
      <c r="V10" s="52">
        <f t="shared" si="11"/>
        <v>0</v>
      </c>
      <c r="W10" s="53">
        <f t="shared" si="12"/>
        <v>0</v>
      </c>
      <c r="X10" s="51">
        <f t="shared" si="13"/>
        <v>180000</v>
      </c>
      <c r="Y10" s="52">
        <f t="shared" si="14"/>
        <v>36000</v>
      </c>
      <c r="Z10" s="53">
        <f t="shared" si="15"/>
        <v>144000</v>
      </c>
      <c r="AA10" s="54">
        <f t="shared" si="16"/>
        <v>1</v>
      </c>
      <c r="AB10" s="55">
        <f t="shared" si="17"/>
        <v>0</v>
      </c>
      <c r="AC10" s="55">
        <f t="shared" si="17"/>
        <v>0</v>
      </c>
      <c r="AD10" s="55">
        <f t="shared" si="17"/>
        <v>0</v>
      </c>
      <c r="AE10" s="55">
        <f t="shared" si="17"/>
        <v>0</v>
      </c>
      <c r="AF10" s="55">
        <f t="shared" si="17"/>
        <v>0</v>
      </c>
      <c r="AG10" s="55">
        <f t="shared" si="17"/>
        <v>0</v>
      </c>
      <c r="AH10" s="55">
        <f t="shared" si="17"/>
        <v>0</v>
      </c>
      <c r="AI10" s="55">
        <f t="shared" si="17"/>
        <v>0</v>
      </c>
      <c r="AJ10" s="55">
        <f t="shared" si="17"/>
        <v>0</v>
      </c>
      <c r="AK10" s="56">
        <f t="shared" si="17"/>
        <v>0</v>
      </c>
      <c r="AL10" s="57">
        <f t="shared" si="18"/>
        <v>0</v>
      </c>
      <c r="AM10" s="52">
        <f t="shared" si="18"/>
        <v>0</v>
      </c>
      <c r="AN10" s="52">
        <f t="shared" si="18"/>
        <v>0</v>
      </c>
      <c r="AO10" s="52">
        <f t="shared" si="18"/>
        <v>0</v>
      </c>
      <c r="AP10" s="52">
        <f t="shared" si="18"/>
        <v>0</v>
      </c>
      <c r="AQ10" s="52">
        <f t="shared" si="18"/>
        <v>0</v>
      </c>
      <c r="AR10" s="52">
        <f t="shared" si="18"/>
        <v>0</v>
      </c>
      <c r="AS10" s="52">
        <f t="shared" si="18"/>
        <v>0</v>
      </c>
      <c r="AT10" s="52">
        <f t="shared" si="18"/>
        <v>0</v>
      </c>
      <c r="AU10" s="52">
        <f t="shared" si="18"/>
        <v>0</v>
      </c>
      <c r="AV10" s="52">
        <f t="shared" si="18"/>
        <v>0</v>
      </c>
      <c r="AW10" s="333"/>
      <c r="AX10" s="60">
        <f t="shared" si="19"/>
        <v>0</v>
      </c>
      <c r="AY10" s="55">
        <f t="shared" si="20"/>
        <v>0.1</v>
      </c>
      <c r="AZ10" s="55">
        <f t="shared" si="20"/>
        <v>0.15</v>
      </c>
      <c r="BA10" s="55">
        <f t="shared" si="20"/>
        <v>0.15</v>
      </c>
      <c r="BB10" s="55">
        <f t="shared" si="20"/>
        <v>0.1</v>
      </c>
      <c r="BC10" s="55">
        <f t="shared" si="20"/>
        <v>0.15</v>
      </c>
      <c r="BD10" s="55">
        <f t="shared" si="20"/>
        <v>0.15</v>
      </c>
      <c r="BE10" s="55">
        <f t="shared" si="20"/>
        <v>0.15</v>
      </c>
      <c r="BF10" s="55">
        <f t="shared" si="20"/>
        <v>0.05</v>
      </c>
      <c r="BG10" s="55">
        <f t="shared" si="20"/>
        <v>0</v>
      </c>
      <c r="BH10" s="56">
        <f t="shared" si="20"/>
        <v>0</v>
      </c>
      <c r="BI10" s="59">
        <f t="shared" si="21"/>
        <v>0</v>
      </c>
      <c r="BJ10" s="58">
        <f t="shared" si="21"/>
        <v>14400</v>
      </c>
      <c r="BK10" s="58">
        <f t="shared" si="21"/>
        <v>21600</v>
      </c>
      <c r="BL10" s="58">
        <f t="shared" si="21"/>
        <v>21600</v>
      </c>
      <c r="BM10" s="58">
        <f t="shared" si="21"/>
        <v>14400</v>
      </c>
      <c r="BN10" s="58">
        <f t="shared" si="21"/>
        <v>21600</v>
      </c>
      <c r="BO10" s="58">
        <f t="shared" si="21"/>
        <v>21600</v>
      </c>
      <c r="BP10" s="58">
        <f t="shared" si="21"/>
        <v>21600</v>
      </c>
      <c r="BQ10" s="58">
        <f t="shared" si="21"/>
        <v>7200</v>
      </c>
      <c r="BR10" s="58">
        <f t="shared" si="21"/>
        <v>0</v>
      </c>
      <c r="BS10" s="61">
        <f t="shared" si="21"/>
        <v>0</v>
      </c>
    </row>
    <row r="11" spans="1:71" s="15" customFormat="1" ht="16.8" thickTop="1" thickBot="1" x14ac:dyDescent="0.35">
      <c r="A11" s="138"/>
      <c r="B11" s="62" t="s">
        <v>68</v>
      </c>
      <c r="C11" s="63"/>
      <c r="D11" s="64"/>
      <c r="E11" s="65"/>
      <c r="F11" s="66"/>
      <c r="G11" s="66"/>
      <c r="H11" s="67"/>
      <c r="I11" s="66"/>
      <c r="J11" s="68"/>
      <c r="K11" s="69">
        <v>1</v>
      </c>
      <c r="L11" s="45"/>
      <c r="M11" s="70"/>
      <c r="N11" s="70" t="str">
        <f t="shared" si="7"/>
        <v/>
      </c>
      <c r="O11" s="71">
        <v>5</v>
      </c>
      <c r="P11" s="72">
        <f t="shared" si="8"/>
        <v>43281</v>
      </c>
      <c r="Q11" s="73">
        <v>185000</v>
      </c>
      <c r="R11" s="73"/>
      <c r="S11" s="74"/>
      <c r="T11" s="73">
        <f t="shared" si="9"/>
        <v>185000</v>
      </c>
      <c r="U11" s="75">
        <f t="shared" si="10"/>
        <v>0</v>
      </c>
      <c r="V11" s="76">
        <f t="shared" si="11"/>
        <v>0</v>
      </c>
      <c r="W11" s="77">
        <f t="shared" si="12"/>
        <v>0</v>
      </c>
      <c r="X11" s="75">
        <f t="shared" si="13"/>
        <v>185000</v>
      </c>
      <c r="Y11" s="76">
        <f t="shared" si="14"/>
        <v>37000</v>
      </c>
      <c r="Z11" s="77">
        <f t="shared" si="15"/>
        <v>148000</v>
      </c>
      <c r="AA11" s="78">
        <f t="shared" si="16"/>
        <v>1</v>
      </c>
      <c r="AB11" s="79">
        <f t="shared" si="17"/>
        <v>0</v>
      </c>
      <c r="AC11" s="79">
        <f t="shared" si="17"/>
        <v>0</v>
      </c>
      <c r="AD11" s="79">
        <f t="shared" si="17"/>
        <v>0</v>
      </c>
      <c r="AE11" s="79">
        <f t="shared" si="17"/>
        <v>0</v>
      </c>
      <c r="AF11" s="79">
        <f t="shared" si="17"/>
        <v>0</v>
      </c>
      <c r="AG11" s="79">
        <f t="shared" si="17"/>
        <v>0</v>
      </c>
      <c r="AH11" s="79">
        <f t="shared" si="17"/>
        <v>0</v>
      </c>
      <c r="AI11" s="79">
        <f t="shared" si="17"/>
        <v>0</v>
      </c>
      <c r="AJ11" s="79">
        <f t="shared" si="17"/>
        <v>0</v>
      </c>
      <c r="AK11" s="80">
        <f t="shared" si="17"/>
        <v>0</v>
      </c>
      <c r="AL11" s="81">
        <f t="shared" si="18"/>
        <v>0</v>
      </c>
      <c r="AM11" s="76">
        <f t="shared" si="18"/>
        <v>0</v>
      </c>
      <c r="AN11" s="76">
        <f t="shared" si="18"/>
        <v>0</v>
      </c>
      <c r="AO11" s="76">
        <f t="shared" si="18"/>
        <v>0</v>
      </c>
      <c r="AP11" s="76">
        <f t="shared" si="18"/>
        <v>0</v>
      </c>
      <c r="AQ11" s="76">
        <f t="shared" si="18"/>
        <v>0</v>
      </c>
      <c r="AR11" s="76">
        <f t="shared" si="18"/>
        <v>0</v>
      </c>
      <c r="AS11" s="76">
        <f t="shared" si="18"/>
        <v>0</v>
      </c>
      <c r="AT11" s="76">
        <f t="shared" si="18"/>
        <v>0</v>
      </c>
      <c r="AU11" s="76">
        <f t="shared" si="18"/>
        <v>0</v>
      </c>
      <c r="AV11" s="76">
        <f t="shared" si="18"/>
        <v>0</v>
      </c>
      <c r="AW11" s="333"/>
      <c r="AX11" s="84">
        <f t="shared" si="19"/>
        <v>0.24999999999999989</v>
      </c>
      <c r="AY11" s="79">
        <f t="shared" si="20"/>
        <v>0</v>
      </c>
      <c r="AZ11" s="79">
        <f t="shared" si="20"/>
        <v>0</v>
      </c>
      <c r="BA11" s="79">
        <f t="shared" si="20"/>
        <v>0.15</v>
      </c>
      <c r="BB11" s="79">
        <f t="shared" si="20"/>
        <v>0.1</v>
      </c>
      <c r="BC11" s="79">
        <f t="shared" si="20"/>
        <v>0.15</v>
      </c>
      <c r="BD11" s="79">
        <f t="shared" si="20"/>
        <v>0.15</v>
      </c>
      <c r="BE11" s="79">
        <f t="shared" si="20"/>
        <v>0.15</v>
      </c>
      <c r="BF11" s="79">
        <f t="shared" si="20"/>
        <v>0.05</v>
      </c>
      <c r="BG11" s="79">
        <f t="shared" si="20"/>
        <v>0</v>
      </c>
      <c r="BH11" s="80">
        <f t="shared" si="20"/>
        <v>0</v>
      </c>
      <c r="BI11" s="83">
        <f t="shared" si="21"/>
        <v>36999.999999999985</v>
      </c>
      <c r="BJ11" s="82">
        <f t="shared" si="21"/>
        <v>0</v>
      </c>
      <c r="BK11" s="82">
        <f t="shared" si="21"/>
        <v>0</v>
      </c>
      <c r="BL11" s="82">
        <f t="shared" si="21"/>
        <v>22200</v>
      </c>
      <c r="BM11" s="82">
        <f t="shared" si="21"/>
        <v>14800</v>
      </c>
      <c r="BN11" s="82">
        <f t="shared" si="21"/>
        <v>22200</v>
      </c>
      <c r="BO11" s="82">
        <f t="shared" si="21"/>
        <v>22200</v>
      </c>
      <c r="BP11" s="82">
        <f t="shared" si="21"/>
        <v>22200</v>
      </c>
      <c r="BQ11" s="82">
        <f t="shared" si="21"/>
        <v>7400</v>
      </c>
      <c r="BR11" s="82">
        <f t="shared" si="21"/>
        <v>0</v>
      </c>
      <c r="BS11" s="85">
        <f t="shared" si="21"/>
        <v>0</v>
      </c>
    </row>
    <row r="12" spans="1:71" s="15" customFormat="1" ht="16.8" thickTop="1" thickBot="1" x14ac:dyDescent="0.35">
      <c r="A12" s="138"/>
      <c r="B12" s="86" t="s">
        <v>69</v>
      </c>
      <c r="C12" s="87"/>
      <c r="D12" s="88"/>
      <c r="E12" s="89"/>
      <c r="F12" s="90"/>
      <c r="G12" s="90"/>
      <c r="H12" s="91"/>
      <c r="I12" s="90"/>
      <c r="J12" s="92"/>
      <c r="K12" s="44">
        <v>1</v>
      </c>
      <c r="L12" s="45"/>
      <c r="M12" s="93"/>
      <c r="N12" s="93" t="str">
        <f t="shared" si="7"/>
        <v/>
      </c>
      <c r="O12" s="94">
        <v>5</v>
      </c>
      <c r="P12" s="48">
        <f t="shared" si="8"/>
        <v>43281</v>
      </c>
      <c r="Q12" s="49">
        <v>190000</v>
      </c>
      <c r="R12" s="49"/>
      <c r="S12" s="50"/>
      <c r="T12" s="49">
        <f t="shared" si="9"/>
        <v>190000</v>
      </c>
      <c r="U12" s="51">
        <f t="shared" si="10"/>
        <v>0</v>
      </c>
      <c r="V12" s="52">
        <f t="shared" si="11"/>
        <v>0</v>
      </c>
      <c r="W12" s="53">
        <f t="shared" si="12"/>
        <v>0</v>
      </c>
      <c r="X12" s="51">
        <f t="shared" si="13"/>
        <v>190000</v>
      </c>
      <c r="Y12" s="52">
        <f t="shared" si="14"/>
        <v>38000</v>
      </c>
      <c r="Z12" s="53">
        <f t="shared" si="15"/>
        <v>152000</v>
      </c>
      <c r="AA12" s="54">
        <f t="shared" si="16"/>
        <v>1</v>
      </c>
      <c r="AB12" s="55">
        <f t="shared" si="17"/>
        <v>0</v>
      </c>
      <c r="AC12" s="55">
        <f t="shared" si="17"/>
        <v>0</v>
      </c>
      <c r="AD12" s="55">
        <f t="shared" si="17"/>
        <v>0</v>
      </c>
      <c r="AE12" s="55">
        <f t="shared" si="17"/>
        <v>0</v>
      </c>
      <c r="AF12" s="55">
        <f t="shared" si="17"/>
        <v>0</v>
      </c>
      <c r="AG12" s="55">
        <f t="shared" si="17"/>
        <v>0</v>
      </c>
      <c r="AH12" s="55">
        <f t="shared" si="17"/>
        <v>0</v>
      </c>
      <c r="AI12" s="55">
        <f t="shared" si="17"/>
        <v>0</v>
      </c>
      <c r="AJ12" s="55">
        <f t="shared" si="17"/>
        <v>0</v>
      </c>
      <c r="AK12" s="56">
        <f t="shared" si="17"/>
        <v>0</v>
      </c>
      <c r="AL12" s="57">
        <f t="shared" si="18"/>
        <v>0</v>
      </c>
      <c r="AM12" s="52">
        <f t="shared" si="18"/>
        <v>0</v>
      </c>
      <c r="AN12" s="52">
        <f t="shared" si="18"/>
        <v>0</v>
      </c>
      <c r="AO12" s="52">
        <f t="shared" si="18"/>
        <v>0</v>
      </c>
      <c r="AP12" s="52">
        <f t="shared" si="18"/>
        <v>0</v>
      </c>
      <c r="AQ12" s="52">
        <f t="shared" si="18"/>
        <v>0</v>
      </c>
      <c r="AR12" s="52">
        <f t="shared" si="18"/>
        <v>0</v>
      </c>
      <c r="AS12" s="52">
        <f t="shared" si="18"/>
        <v>0</v>
      </c>
      <c r="AT12" s="52">
        <f t="shared" si="18"/>
        <v>0</v>
      </c>
      <c r="AU12" s="52">
        <f t="shared" si="18"/>
        <v>0</v>
      </c>
      <c r="AV12" s="52">
        <f t="shared" si="18"/>
        <v>0</v>
      </c>
      <c r="AW12" s="333"/>
      <c r="AX12" s="60">
        <f t="shared" si="19"/>
        <v>0.24999999999999989</v>
      </c>
      <c r="AY12" s="55">
        <f t="shared" si="20"/>
        <v>0</v>
      </c>
      <c r="AZ12" s="55">
        <f t="shared" si="20"/>
        <v>0</v>
      </c>
      <c r="BA12" s="55">
        <f t="shared" si="20"/>
        <v>0.15</v>
      </c>
      <c r="BB12" s="55">
        <f t="shared" si="20"/>
        <v>0.1</v>
      </c>
      <c r="BC12" s="55">
        <f t="shared" si="20"/>
        <v>0.15</v>
      </c>
      <c r="BD12" s="55">
        <f t="shared" si="20"/>
        <v>0.15</v>
      </c>
      <c r="BE12" s="55">
        <f t="shared" si="20"/>
        <v>0.15</v>
      </c>
      <c r="BF12" s="55">
        <f t="shared" si="20"/>
        <v>0.05</v>
      </c>
      <c r="BG12" s="55">
        <f t="shared" si="20"/>
        <v>0</v>
      </c>
      <c r="BH12" s="56">
        <f t="shared" si="20"/>
        <v>0</v>
      </c>
      <c r="BI12" s="59">
        <f t="shared" si="21"/>
        <v>37999.999999999985</v>
      </c>
      <c r="BJ12" s="58">
        <f t="shared" si="21"/>
        <v>0</v>
      </c>
      <c r="BK12" s="58">
        <f t="shared" si="21"/>
        <v>0</v>
      </c>
      <c r="BL12" s="58">
        <f t="shared" si="21"/>
        <v>22800</v>
      </c>
      <c r="BM12" s="58">
        <f t="shared" si="21"/>
        <v>15200</v>
      </c>
      <c r="BN12" s="58">
        <f t="shared" si="21"/>
        <v>22800</v>
      </c>
      <c r="BO12" s="58">
        <f t="shared" si="21"/>
        <v>22800</v>
      </c>
      <c r="BP12" s="58">
        <f t="shared" si="21"/>
        <v>22800</v>
      </c>
      <c r="BQ12" s="58">
        <f t="shared" si="21"/>
        <v>7600</v>
      </c>
      <c r="BR12" s="58">
        <f t="shared" si="21"/>
        <v>0</v>
      </c>
      <c r="BS12" s="61">
        <f t="shared" si="21"/>
        <v>0</v>
      </c>
    </row>
    <row r="13" spans="1:71" s="15" customFormat="1" ht="16.8" thickTop="1" thickBot="1" x14ac:dyDescent="0.35">
      <c r="A13" s="138"/>
      <c r="B13" s="62" t="s">
        <v>70</v>
      </c>
      <c r="C13" s="63"/>
      <c r="D13" s="64"/>
      <c r="E13" s="65"/>
      <c r="F13" s="66"/>
      <c r="G13" s="66"/>
      <c r="H13" s="67"/>
      <c r="I13" s="66"/>
      <c r="J13" s="68"/>
      <c r="K13" s="69">
        <v>1</v>
      </c>
      <c r="L13" s="45"/>
      <c r="M13" s="70"/>
      <c r="N13" s="70" t="str">
        <f t="shared" si="7"/>
        <v/>
      </c>
      <c r="O13" s="71">
        <v>5</v>
      </c>
      <c r="P13" s="72">
        <f t="shared" si="8"/>
        <v>43281</v>
      </c>
      <c r="Q13" s="73">
        <v>195000</v>
      </c>
      <c r="R13" s="73"/>
      <c r="S13" s="74"/>
      <c r="T13" s="73">
        <f t="shared" si="9"/>
        <v>195000</v>
      </c>
      <c r="U13" s="75">
        <f t="shared" si="10"/>
        <v>0</v>
      </c>
      <c r="V13" s="76">
        <f t="shared" si="11"/>
        <v>0</v>
      </c>
      <c r="W13" s="77">
        <f t="shared" si="12"/>
        <v>0</v>
      </c>
      <c r="X13" s="75">
        <f t="shared" si="13"/>
        <v>195000</v>
      </c>
      <c r="Y13" s="76">
        <f t="shared" si="14"/>
        <v>39000</v>
      </c>
      <c r="Z13" s="77">
        <f t="shared" si="15"/>
        <v>156000</v>
      </c>
      <c r="AA13" s="78">
        <f t="shared" si="16"/>
        <v>1</v>
      </c>
      <c r="AB13" s="79">
        <f t="shared" si="17"/>
        <v>0</v>
      </c>
      <c r="AC13" s="79">
        <f t="shared" si="17"/>
        <v>0</v>
      </c>
      <c r="AD13" s="79">
        <f t="shared" si="17"/>
        <v>0</v>
      </c>
      <c r="AE13" s="79">
        <f t="shared" si="17"/>
        <v>0</v>
      </c>
      <c r="AF13" s="79">
        <f t="shared" si="17"/>
        <v>0</v>
      </c>
      <c r="AG13" s="79">
        <f t="shared" si="17"/>
        <v>0</v>
      </c>
      <c r="AH13" s="79">
        <f t="shared" si="17"/>
        <v>0</v>
      </c>
      <c r="AI13" s="79">
        <f t="shared" si="17"/>
        <v>0</v>
      </c>
      <c r="AJ13" s="79">
        <f t="shared" si="17"/>
        <v>0</v>
      </c>
      <c r="AK13" s="80">
        <f t="shared" si="17"/>
        <v>0</v>
      </c>
      <c r="AL13" s="81">
        <f t="shared" si="18"/>
        <v>0</v>
      </c>
      <c r="AM13" s="76">
        <f t="shared" si="18"/>
        <v>0</v>
      </c>
      <c r="AN13" s="76">
        <f t="shared" si="18"/>
        <v>0</v>
      </c>
      <c r="AO13" s="76">
        <f t="shared" si="18"/>
        <v>0</v>
      </c>
      <c r="AP13" s="76">
        <f t="shared" si="18"/>
        <v>0</v>
      </c>
      <c r="AQ13" s="76">
        <f t="shared" si="18"/>
        <v>0</v>
      </c>
      <c r="AR13" s="76">
        <f t="shared" si="18"/>
        <v>0</v>
      </c>
      <c r="AS13" s="76">
        <f t="shared" si="18"/>
        <v>0</v>
      </c>
      <c r="AT13" s="76">
        <f t="shared" si="18"/>
        <v>0</v>
      </c>
      <c r="AU13" s="76">
        <f t="shared" si="18"/>
        <v>0</v>
      </c>
      <c r="AV13" s="76">
        <f t="shared" si="18"/>
        <v>0</v>
      </c>
      <c r="AW13" s="333"/>
      <c r="AX13" s="84">
        <f t="shared" si="19"/>
        <v>0.24999999999999989</v>
      </c>
      <c r="AY13" s="79">
        <f t="shared" si="20"/>
        <v>0</v>
      </c>
      <c r="AZ13" s="79">
        <f t="shared" si="20"/>
        <v>0</v>
      </c>
      <c r="BA13" s="79">
        <f t="shared" si="20"/>
        <v>0.15</v>
      </c>
      <c r="BB13" s="79">
        <f t="shared" si="20"/>
        <v>0.1</v>
      </c>
      <c r="BC13" s="79">
        <f t="shared" si="20"/>
        <v>0.15</v>
      </c>
      <c r="BD13" s="79">
        <f t="shared" si="20"/>
        <v>0.15</v>
      </c>
      <c r="BE13" s="79">
        <f t="shared" si="20"/>
        <v>0.15</v>
      </c>
      <c r="BF13" s="79">
        <f t="shared" si="20"/>
        <v>0.05</v>
      </c>
      <c r="BG13" s="79">
        <f t="shared" si="20"/>
        <v>0</v>
      </c>
      <c r="BH13" s="80">
        <f t="shared" si="20"/>
        <v>0</v>
      </c>
      <c r="BI13" s="83">
        <f t="shared" si="21"/>
        <v>38999.999999999985</v>
      </c>
      <c r="BJ13" s="82">
        <f t="shared" si="21"/>
        <v>0</v>
      </c>
      <c r="BK13" s="82">
        <f t="shared" si="21"/>
        <v>0</v>
      </c>
      <c r="BL13" s="82">
        <f t="shared" si="21"/>
        <v>23400</v>
      </c>
      <c r="BM13" s="82">
        <f t="shared" si="21"/>
        <v>15600</v>
      </c>
      <c r="BN13" s="82">
        <f t="shared" si="21"/>
        <v>23400</v>
      </c>
      <c r="BO13" s="82">
        <f t="shared" si="21"/>
        <v>23400</v>
      </c>
      <c r="BP13" s="82">
        <f t="shared" si="21"/>
        <v>23400</v>
      </c>
      <c r="BQ13" s="82">
        <f t="shared" si="21"/>
        <v>7800</v>
      </c>
      <c r="BR13" s="82">
        <f t="shared" si="21"/>
        <v>0</v>
      </c>
      <c r="BS13" s="85">
        <f t="shared" si="21"/>
        <v>0</v>
      </c>
    </row>
    <row r="14" spans="1:71" s="15" customFormat="1" ht="16.8" thickTop="1" thickBot="1" x14ac:dyDescent="0.35">
      <c r="A14" s="138"/>
      <c r="B14" s="86" t="s">
        <v>71</v>
      </c>
      <c r="C14" s="87"/>
      <c r="D14" s="88"/>
      <c r="E14" s="89"/>
      <c r="F14" s="90"/>
      <c r="G14" s="90"/>
      <c r="H14" s="91"/>
      <c r="I14" s="90"/>
      <c r="J14" s="92"/>
      <c r="K14" s="44">
        <v>1</v>
      </c>
      <c r="L14" s="45"/>
      <c r="M14" s="93"/>
      <c r="N14" s="93" t="str">
        <f t="shared" si="7"/>
        <v/>
      </c>
      <c r="O14" s="94">
        <v>6</v>
      </c>
      <c r="P14" s="48">
        <f t="shared" si="8"/>
        <v>43312</v>
      </c>
      <c r="Q14" s="49">
        <v>200000</v>
      </c>
      <c r="R14" s="49"/>
      <c r="S14" s="50"/>
      <c r="T14" s="49">
        <f t="shared" si="9"/>
        <v>200000</v>
      </c>
      <c r="U14" s="51">
        <f t="shared" si="10"/>
        <v>0</v>
      </c>
      <c r="V14" s="52">
        <f t="shared" si="11"/>
        <v>0</v>
      </c>
      <c r="W14" s="53">
        <f t="shared" si="12"/>
        <v>0</v>
      </c>
      <c r="X14" s="51">
        <f t="shared" si="13"/>
        <v>200000</v>
      </c>
      <c r="Y14" s="52">
        <f t="shared" si="14"/>
        <v>40000</v>
      </c>
      <c r="Z14" s="53">
        <f t="shared" si="15"/>
        <v>160000</v>
      </c>
      <c r="AA14" s="54">
        <f t="shared" si="16"/>
        <v>1</v>
      </c>
      <c r="AB14" s="55">
        <f t="shared" si="17"/>
        <v>0</v>
      </c>
      <c r="AC14" s="55">
        <f t="shared" si="17"/>
        <v>0</v>
      </c>
      <c r="AD14" s="55">
        <f t="shared" si="17"/>
        <v>0</v>
      </c>
      <c r="AE14" s="55">
        <f t="shared" si="17"/>
        <v>0</v>
      </c>
      <c r="AF14" s="55">
        <f t="shared" si="17"/>
        <v>0</v>
      </c>
      <c r="AG14" s="55">
        <f t="shared" si="17"/>
        <v>0</v>
      </c>
      <c r="AH14" s="55">
        <f t="shared" si="17"/>
        <v>0</v>
      </c>
      <c r="AI14" s="55">
        <f t="shared" si="17"/>
        <v>0</v>
      </c>
      <c r="AJ14" s="55">
        <f t="shared" si="17"/>
        <v>0</v>
      </c>
      <c r="AK14" s="56">
        <f t="shared" si="17"/>
        <v>0</v>
      </c>
      <c r="AL14" s="57">
        <f t="shared" si="18"/>
        <v>0</v>
      </c>
      <c r="AM14" s="52">
        <f t="shared" si="18"/>
        <v>0</v>
      </c>
      <c r="AN14" s="52">
        <f t="shared" si="18"/>
        <v>0</v>
      </c>
      <c r="AO14" s="52">
        <f t="shared" si="18"/>
        <v>0</v>
      </c>
      <c r="AP14" s="52">
        <f t="shared" si="18"/>
        <v>0</v>
      </c>
      <c r="AQ14" s="52">
        <f t="shared" si="18"/>
        <v>0</v>
      </c>
      <c r="AR14" s="52">
        <f t="shared" si="18"/>
        <v>0</v>
      </c>
      <c r="AS14" s="52">
        <f t="shared" si="18"/>
        <v>0</v>
      </c>
      <c r="AT14" s="52">
        <f t="shared" si="18"/>
        <v>0</v>
      </c>
      <c r="AU14" s="52">
        <f t="shared" si="18"/>
        <v>0</v>
      </c>
      <c r="AV14" s="52">
        <f t="shared" si="18"/>
        <v>0</v>
      </c>
      <c r="AW14" s="333"/>
      <c r="AX14" s="60">
        <f t="shared" si="19"/>
        <v>0.24999999999999989</v>
      </c>
      <c r="AY14" s="55">
        <f t="shared" si="20"/>
        <v>0</v>
      </c>
      <c r="AZ14" s="55">
        <f t="shared" si="20"/>
        <v>0</v>
      </c>
      <c r="BA14" s="55">
        <f t="shared" si="20"/>
        <v>0.15</v>
      </c>
      <c r="BB14" s="55">
        <f t="shared" si="20"/>
        <v>0.1</v>
      </c>
      <c r="BC14" s="55">
        <f t="shared" si="20"/>
        <v>0.15</v>
      </c>
      <c r="BD14" s="55">
        <f t="shared" si="20"/>
        <v>0.15</v>
      </c>
      <c r="BE14" s="55">
        <f t="shared" si="20"/>
        <v>0.15</v>
      </c>
      <c r="BF14" s="55">
        <f t="shared" si="20"/>
        <v>0.05</v>
      </c>
      <c r="BG14" s="55">
        <f t="shared" si="20"/>
        <v>0</v>
      </c>
      <c r="BH14" s="56">
        <f t="shared" si="20"/>
        <v>0</v>
      </c>
      <c r="BI14" s="59">
        <f t="shared" si="21"/>
        <v>39999.999999999985</v>
      </c>
      <c r="BJ14" s="58">
        <f t="shared" si="21"/>
        <v>0</v>
      </c>
      <c r="BK14" s="58">
        <f t="shared" si="21"/>
        <v>0</v>
      </c>
      <c r="BL14" s="58">
        <f t="shared" si="21"/>
        <v>24000</v>
      </c>
      <c r="BM14" s="58">
        <f t="shared" si="21"/>
        <v>16000</v>
      </c>
      <c r="BN14" s="58">
        <f t="shared" si="21"/>
        <v>24000</v>
      </c>
      <c r="BO14" s="58">
        <f t="shared" si="21"/>
        <v>24000</v>
      </c>
      <c r="BP14" s="58">
        <f t="shared" si="21"/>
        <v>24000</v>
      </c>
      <c r="BQ14" s="58">
        <f t="shared" si="21"/>
        <v>8000</v>
      </c>
      <c r="BR14" s="58">
        <f t="shared" si="21"/>
        <v>0</v>
      </c>
      <c r="BS14" s="61">
        <f t="shared" si="21"/>
        <v>0</v>
      </c>
    </row>
    <row r="15" spans="1:71" s="15" customFormat="1" ht="16.8" thickTop="1" thickBot="1" x14ac:dyDescent="0.35">
      <c r="A15" s="138"/>
      <c r="B15" s="62" t="s">
        <v>72</v>
      </c>
      <c r="C15" s="63"/>
      <c r="D15" s="64"/>
      <c r="E15" s="65"/>
      <c r="F15" s="66"/>
      <c r="G15" s="66"/>
      <c r="H15" s="67"/>
      <c r="I15" s="66"/>
      <c r="J15" s="68"/>
      <c r="K15" s="69">
        <v>1</v>
      </c>
      <c r="L15" s="45"/>
      <c r="M15" s="70"/>
      <c r="N15" s="70" t="str">
        <f t="shared" si="7"/>
        <v/>
      </c>
      <c r="O15" s="71">
        <v>6</v>
      </c>
      <c r="P15" s="72">
        <f t="shared" si="8"/>
        <v>43312</v>
      </c>
      <c r="Q15" s="73">
        <v>205000</v>
      </c>
      <c r="R15" s="73"/>
      <c r="S15" s="74"/>
      <c r="T15" s="73">
        <f t="shared" si="9"/>
        <v>205000</v>
      </c>
      <c r="U15" s="75">
        <f t="shared" si="10"/>
        <v>0</v>
      </c>
      <c r="V15" s="76">
        <f t="shared" si="11"/>
        <v>0</v>
      </c>
      <c r="W15" s="77">
        <f t="shared" si="12"/>
        <v>0</v>
      </c>
      <c r="X15" s="75">
        <f t="shared" si="13"/>
        <v>205000</v>
      </c>
      <c r="Y15" s="76">
        <f t="shared" si="14"/>
        <v>41000</v>
      </c>
      <c r="Z15" s="77">
        <f t="shared" si="15"/>
        <v>164000</v>
      </c>
      <c r="AA15" s="78">
        <f t="shared" si="16"/>
        <v>1</v>
      </c>
      <c r="AB15" s="79">
        <f t="shared" si="17"/>
        <v>0</v>
      </c>
      <c r="AC15" s="79">
        <f t="shared" si="17"/>
        <v>0</v>
      </c>
      <c r="AD15" s="79">
        <f t="shared" si="17"/>
        <v>0</v>
      </c>
      <c r="AE15" s="79">
        <f t="shared" si="17"/>
        <v>0</v>
      </c>
      <c r="AF15" s="79">
        <f t="shared" si="17"/>
        <v>0</v>
      </c>
      <c r="AG15" s="79">
        <f t="shared" si="17"/>
        <v>0</v>
      </c>
      <c r="AH15" s="79">
        <f t="shared" si="17"/>
        <v>0</v>
      </c>
      <c r="AI15" s="79">
        <f t="shared" si="17"/>
        <v>0</v>
      </c>
      <c r="AJ15" s="79">
        <f t="shared" si="17"/>
        <v>0</v>
      </c>
      <c r="AK15" s="80">
        <f t="shared" si="17"/>
        <v>0</v>
      </c>
      <c r="AL15" s="81">
        <f t="shared" si="18"/>
        <v>0</v>
      </c>
      <c r="AM15" s="76">
        <f t="shared" si="18"/>
        <v>0</v>
      </c>
      <c r="AN15" s="76">
        <f t="shared" si="18"/>
        <v>0</v>
      </c>
      <c r="AO15" s="76">
        <f t="shared" si="18"/>
        <v>0</v>
      </c>
      <c r="AP15" s="76">
        <f t="shared" si="18"/>
        <v>0</v>
      </c>
      <c r="AQ15" s="76">
        <f t="shared" si="18"/>
        <v>0</v>
      </c>
      <c r="AR15" s="76">
        <f t="shared" si="18"/>
        <v>0</v>
      </c>
      <c r="AS15" s="76">
        <f t="shared" si="18"/>
        <v>0</v>
      </c>
      <c r="AT15" s="76">
        <f t="shared" si="18"/>
        <v>0</v>
      </c>
      <c r="AU15" s="76">
        <f t="shared" si="18"/>
        <v>0</v>
      </c>
      <c r="AV15" s="76">
        <f t="shared" si="18"/>
        <v>0</v>
      </c>
      <c r="AW15" s="333"/>
      <c r="AX15" s="84">
        <f t="shared" si="19"/>
        <v>0.24999999999999989</v>
      </c>
      <c r="AY15" s="79">
        <f t="shared" si="20"/>
        <v>0</v>
      </c>
      <c r="AZ15" s="79">
        <f t="shared" si="20"/>
        <v>0</v>
      </c>
      <c r="BA15" s="79">
        <f t="shared" si="20"/>
        <v>0.15</v>
      </c>
      <c r="BB15" s="79">
        <f t="shared" si="20"/>
        <v>0.1</v>
      </c>
      <c r="BC15" s="79">
        <f t="shared" si="20"/>
        <v>0.15</v>
      </c>
      <c r="BD15" s="79">
        <f t="shared" si="20"/>
        <v>0.15</v>
      </c>
      <c r="BE15" s="79">
        <f t="shared" si="20"/>
        <v>0.15</v>
      </c>
      <c r="BF15" s="79">
        <f t="shared" si="20"/>
        <v>0.05</v>
      </c>
      <c r="BG15" s="79">
        <f t="shared" si="20"/>
        <v>0</v>
      </c>
      <c r="BH15" s="80">
        <f t="shared" si="20"/>
        <v>0</v>
      </c>
      <c r="BI15" s="83">
        <f t="shared" si="21"/>
        <v>40999.999999999978</v>
      </c>
      <c r="BJ15" s="82">
        <f t="shared" si="21"/>
        <v>0</v>
      </c>
      <c r="BK15" s="82">
        <f t="shared" si="21"/>
        <v>0</v>
      </c>
      <c r="BL15" s="82">
        <f t="shared" si="21"/>
        <v>24600</v>
      </c>
      <c r="BM15" s="82">
        <f t="shared" si="21"/>
        <v>16400</v>
      </c>
      <c r="BN15" s="82">
        <f t="shared" si="21"/>
        <v>24600</v>
      </c>
      <c r="BO15" s="82">
        <f t="shared" si="21"/>
        <v>24600</v>
      </c>
      <c r="BP15" s="82">
        <f t="shared" si="21"/>
        <v>24600</v>
      </c>
      <c r="BQ15" s="82">
        <f t="shared" si="21"/>
        <v>8200</v>
      </c>
      <c r="BR15" s="82">
        <f t="shared" si="21"/>
        <v>0</v>
      </c>
      <c r="BS15" s="85">
        <f t="shared" si="21"/>
        <v>0</v>
      </c>
    </row>
    <row r="16" spans="1:71" s="15" customFormat="1" ht="16.8" thickTop="1" thickBot="1" x14ac:dyDescent="0.35">
      <c r="A16" s="138"/>
      <c r="B16" s="86" t="s">
        <v>73</v>
      </c>
      <c r="C16" s="87"/>
      <c r="D16" s="88"/>
      <c r="E16" s="89"/>
      <c r="F16" s="90"/>
      <c r="G16" s="90"/>
      <c r="H16" s="91"/>
      <c r="I16" s="90"/>
      <c r="J16" s="92"/>
      <c r="K16" s="44">
        <v>1</v>
      </c>
      <c r="L16" s="45"/>
      <c r="M16" s="93"/>
      <c r="N16" s="93" t="str">
        <f t="shared" si="7"/>
        <v/>
      </c>
      <c r="O16" s="94">
        <v>6</v>
      </c>
      <c r="P16" s="48">
        <f t="shared" si="8"/>
        <v>43312</v>
      </c>
      <c r="Q16" s="49">
        <v>210000</v>
      </c>
      <c r="R16" s="49"/>
      <c r="S16" s="50"/>
      <c r="T16" s="49">
        <f t="shared" si="9"/>
        <v>210000</v>
      </c>
      <c r="U16" s="51">
        <f t="shared" si="10"/>
        <v>0</v>
      </c>
      <c r="V16" s="52">
        <f t="shared" si="11"/>
        <v>0</v>
      </c>
      <c r="W16" s="53">
        <f t="shared" si="12"/>
        <v>0</v>
      </c>
      <c r="X16" s="51">
        <f t="shared" si="13"/>
        <v>210000</v>
      </c>
      <c r="Y16" s="52">
        <f t="shared" si="14"/>
        <v>42000</v>
      </c>
      <c r="Z16" s="53">
        <f t="shared" si="15"/>
        <v>168000</v>
      </c>
      <c r="AA16" s="54">
        <f t="shared" si="16"/>
        <v>1</v>
      </c>
      <c r="AB16" s="55">
        <f t="shared" si="17"/>
        <v>0</v>
      </c>
      <c r="AC16" s="55">
        <f t="shared" si="17"/>
        <v>0</v>
      </c>
      <c r="AD16" s="55">
        <f t="shared" si="17"/>
        <v>0</v>
      </c>
      <c r="AE16" s="55">
        <f t="shared" si="17"/>
        <v>0</v>
      </c>
      <c r="AF16" s="55">
        <f t="shared" si="17"/>
        <v>0</v>
      </c>
      <c r="AG16" s="55">
        <f t="shared" si="17"/>
        <v>0</v>
      </c>
      <c r="AH16" s="55">
        <f t="shared" si="17"/>
        <v>0</v>
      </c>
      <c r="AI16" s="55">
        <f t="shared" si="17"/>
        <v>0</v>
      </c>
      <c r="AJ16" s="55">
        <f t="shared" si="17"/>
        <v>0</v>
      </c>
      <c r="AK16" s="56">
        <f t="shared" si="17"/>
        <v>0</v>
      </c>
      <c r="AL16" s="57">
        <f t="shared" si="18"/>
        <v>0</v>
      </c>
      <c r="AM16" s="52">
        <f t="shared" si="18"/>
        <v>0</v>
      </c>
      <c r="AN16" s="52">
        <f t="shared" si="18"/>
        <v>0</v>
      </c>
      <c r="AO16" s="52">
        <f t="shared" si="18"/>
        <v>0</v>
      </c>
      <c r="AP16" s="52">
        <f t="shared" si="18"/>
        <v>0</v>
      </c>
      <c r="AQ16" s="52">
        <f t="shared" si="18"/>
        <v>0</v>
      </c>
      <c r="AR16" s="52">
        <f t="shared" si="18"/>
        <v>0</v>
      </c>
      <c r="AS16" s="52">
        <f t="shared" si="18"/>
        <v>0</v>
      </c>
      <c r="AT16" s="52">
        <f t="shared" si="18"/>
        <v>0</v>
      </c>
      <c r="AU16" s="52">
        <f t="shared" si="18"/>
        <v>0</v>
      </c>
      <c r="AV16" s="52">
        <f t="shared" si="18"/>
        <v>0</v>
      </c>
      <c r="AW16" s="333"/>
      <c r="AX16" s="60">
        <f t="shared" si="19"/>
        <v>0.24999999999999989</v>
      </c>
      <c r="AY16" s="55">
        <f t="shared" si="20"/>
        <v>0</v>
      </c>
      <c r="AZ16" s="55">
        <f t="shared" si="20"/>
        <v>0</v>
      </c>
      <c r="BA16" s="55">
        <f t="shared" si="20"/>
        <v>0.15</v>
      </c>
      <c r="BB16" s="55">
        <f t="shared" si="20"/>
        <v>0.1</v>
      </c>
      <c r="BC16" s="55">
        <f t="shared" si="20"/>
        <v>0.15</v>
      </c>
      <c r="BD16" s="55">
        <f t="shared" si="20"/>
        <v>0.15</v>
      </c>
      <c r="BE16" s="55">
        <f t="shared" si="20"/>
        <v>0.15</v>
      </c>
      <c r="BF16" s="55">
        <f t="shared" si="20"/>
        <v>0.05</v>
      </c>
      <c r="BG16" s="55">
        <f t="shared" si="20"/>
        <v>0</v>
      </c>
      <c r="BH16" s="56">
        <f t="shared" si="20"/>
        <v>0</v>
      </c>
      <c r="BI16" s="59">
        <f t="shared" si="21"/>
        <v>41999.999999999978</v>
      </c>
      <c r="BJ16" s="58">
        <f t="shared" si="21"/>
        <v>0</v>
      </c>
      <c r="BK16" s="58">
        <f t="shared" si="21"/>
        <v>0</v>
      </c>
      <c r="BL16" s="58">
        <f t="shared" si="21"/>
        <v>25200</v>
      </c>
      <c r="BM16" s="58">
        <f t="shared" si="21"/>
        <v>16800</v>
      </c>
      <c r="BN16" s="58">
        <f t="shared" si="21"/>
        <v>25200</v>
      </c>
      <c r="BO16" s="58">
        <f t="shared" si="21"/>
        <v>25200</v>
      </c>
      <c r="BP16" s="58">
        <f t="shared" si="21"/>
        <v>25200</v>
      </c>
      <c r="BQ16" s="58">
        <f t="shared" si="21"/>
        <v>8400</v>
      </c>
      <c r="BR16" s="58">
        <f t="shared" si="21"/>
        <v>0</v>
      </c>
      <c r="BS16" s="61">
        <f t="shared" si="21"/>
        <v>0</v>
      </c>
    </row>
    <row r="17" spans="1:71" s="15" customFormat="1" ht="16.8" thickTop="1" thickBot="1" x14ac:dyDescent="0.35">
      <c r="A17" s="138"/>
      <c r="B17" s="62" t="s">
        <v>74</v>
      </c>
      <c r="C17" s="63"/>
      <c r="D17" s="64"/>
      <c r="E17" s="65"/>
      <c r="F17" s="66"/>
      <c r="G17" s="66"/>
      <c r="H17" s="67"/>
      <c r="I17" s="66"/>
      <c r="J17" s="68"/>
      <c r="K17" s="69">
        <v>1</v>
      </c>
      <c r="L17" s="45"/>
      <c r="M17" s="70"/>
      <c r="N17" s="70" t="str">
        <f t="shared" si="7"/>
        <v/>
      </c>
      <c r="O17" s="71">
        <v>5</v>
      </c>
      <c r="P17" s="72">
        <f t="shared" si="8"/>
        <v>43281</v>
      </c>
      <c r="Q17" s="73">
        <v>215000</v>
      </c>
      <c r="R17" s="73"/>
      <c r="S17" s="74"/>
      <c r="T17" s="73">
        <f t="shared" si="9"/>
        <v>215000</v>
      </c>
      <c r="U17" s="75">
        <f t="shared" si="10"/>
        <v>0</v>
      </c>
      <c r="V17" s="76">
        <f t="shared" si="11"/>
        <v>0</v>
      </c>
      <c r="W17" s="77">
        <f t="shared" si="12"/>
        <v>0</v>
      </c>
      <c r="X17" s="75">
        <f t="shared" si="13"/>
        <v>215000</v>
      </c>
      <c r="Y17" s="76">
        <f t="shared" si="14"/>
        <v>43000</v>
      </c>
      <c r="Z17" s="77">
        <f t="shared" si="15"/>
        <v>172000</v>
      </c>
      <c r="AA17" s="95">
        <f t="shared" si="16"/>
        <v>1</v>
      </c>
      <c r="AB17" s="79">
        <f t="shared" si="17"/>
        <v>0</v>
      </c>
      <c r="AC17" s="79">
        <f t="shared" si="17"/>
        <v>0</v>
      </c>
      <c r="AD17" s="79">
        <f t="shared" si="17"/>
        <v>0</v>
      </c>
      <c r="AE17" s="79">
        <f t="shared" si="17"/>
        <v>0</v>
      </c>
      <c r="AF17" s="79">
        <f t="shared" si="17"/>
        <v>0</v>
      </c>
      <c r="AG17" s="79">
        <f t="shared" si="17"/>
        <v>0</v>
      </c>
      <c r="AH17" s="79">
        <f t="shared" si="17"/>
        <v>0</v>
      </c>
      <c r="AI17" s="79">
        <f t="shared" si="17"/>
        <v>0</v>
      </c>
      <c r="AJ17" s="79">
        <f t="shared" si="17"/>
        <v>0</v>
      </c>
      <c r="AK17" s="80">
        <f t="shared" si="17"/>
        <v>0</v>
      </c>
      <c r="AL17" s="77">
        <f t="shared" si="18"/>
        <v>0</v>
      </c>
      <c r="AM17" s="76">
        <f t="shared" si="18"/>
        <v>0</v>
      </c>
      <c r="AN17" s="76">
        <f t="shared" si="18"/>
        <v>0</v>
      </c>
      <c r="AO17" s="76">
        <f t="shared" si="18"/>
        <v>0</v>
      </c>
      <c r="AP17" s="76">
        <f t="shared" si="18"/>
        <v>0</v>
      </c>
      <c r="AQ17" s="76">
        <f t="shared" si="18"/>
        <v>0</v>
      </c>
      <c r="AR17" s="76">
        <f t="shared" si="18"/>
        <v>0</v>
      </c>
      <c r="AS17" s="76">
        <f t="shared" si="18"/>
        <v>0</v>
      </c>
      <c r="AT17" s="76">
        <f t="shared" si="18"/>
        <v>0</v>
      </c>
      <c r="AU17" s="76">
        <f t="shared" si="18"/>
        <v>0</v>
      </c>
      <c r="AV17" s="76">
        <f t="shared" si="18"/>
        <v>0</v>
      </c>
      <c r="AW17" s="333"/>
      <c r="AX17" s="96">
        <f t="shared" si="19"/>
        <v>0.24999999999999989</v>
      </c>
      <c r="AY17" s="79">
        <f t="shared" si="20"/>
        <v>0</v>
      </c>
      <c r="AZ17" s="79">
        <f t="shared" si="20"/>
        <v>0</v>
      </c>
      <c r="BA17" s="79">
        <f t="shared" si="20"/>
        <v>0.15</v>
      </c>
      <c r="BB17" s="79">
        <f t="shared" si="20"/>
        <v>0.1</v>
      </c>
      <c r="BC17" s="79">
        <f t="shared" si="20"/>
        <v>0.15</v>
      </c>
      <c r="BD17" s="79">
        <f t="shared" si="20"/>
        <v>0.15</v>
      </c>
      <c r="BE17" s="79">
        <f t="shared" si="20"/>
        <v>0.15</v>
      </c>
      <c r="BF17" s="79">
        <f t="shared" si="20"/>
        <v>0.05</v>
      </c>
      <c r="BG17" s="79">
        <f t="shared" si="20"/>
        <v>0</v>
      </c>
      <c r="BH17" s="80">
        <f t="shared" si="20"/>
        <v>0</v>
      </c>
      <c r="BI17" s="83">
        <f t="shared" si="21"/>
        <v>42999.999999999978</v>
      </c>
      <c r="BJ17" s="82">
        <f t="shared" si="21"/>
        <v>0</v>
      </c>
      <c r="BK17" s="82">
        <f t="shared" si="21"/>
        <v>0</v>
      </c>
      <c r="BL17" s="82">
        <f t="shared" si="21"/>
        <v>25800</v>
      </c>
      <c r="BM17" s="82">
        <f t="shared" si="21"/>
        <v>17200</v>
      </c>
      <c r="BN17" s="82">
        <f t="shared" si="21"/>
        <v>25800</v>
      </c>
      <c r="BO17" s="82">
        <f t="shared" si="21"/>
        <v>25800</v>
      </c>
      <c r="BP17" s="82">
        <f t="shared" si="21"/>
        <v>25800</v>
      </c>
      <c r="BQ17" s="82">
        <f t="shared" si="21"/>
        <v>8600</v>
      </c>
      <c r="BR17" s="82">
        <f t="shared" si="21"/>
        <v>0</v>
      </c>
      <c r="BS17" s="85">
        <f t="shared" si="21"/>
        <v>0</v>
      </c>
    </row>
    <row r="18" spans="1:71" s="15" customFormat="1" ht="16.8" thickTop="1" thickBot="1" x14ac:dyDescent="0.35">
      <c r="A18" s="138"/>
      <c r="B18" s="86" t="s">
        <v>75</v>
      </c>
      <c r="C18" s="87"/>
      <c r="D18" s="88"/>
      <c r="E18" s="89"/>
      <c r="F18" s="90"/>
      <c r="G18" s="90"/>
      <c r="H18" s="91"/>
      <c r="I18" s="90"/>
      <c r="J18" s="92"/>
      <c r="K18" s="44">
        <v>1</v>
      </c>
      <c r="L18" s="45"/>
      <c r="M18" s="93"/>
      <c r="N18" s="93" t="str">
        <f t="shared" si="7"/>
        <v/>
      </c>
      <c r="O18" s="94">
        <v>5</v>
      </c>
      <c r="P18" s="48">
        <f t="shared" si="8"/>
        <v>43281</v>
      </c>
      <c r="Q18" s="49">
        <v>220000</v>
      </c>
      <c r="R18" s="49"/>
      <c r="S18" s="50"/>
      <c r="T18" s="49">
        <f t="shared" si="9"/>
        <v>220000</v>
      </c>
      <c r="U18" s="51">
        <f t="shared" si="10"/>
        <v>0</v>
      </c>
      <c r="V18" s="52">
        <f t="shared" si="11"/>
        <v>0</v>
      </c>
      <c r="W18" s="53">
        <f t="shared" si="12"/>
        <v>0</v>
      </c>
      <c r="X18" s="51">
        <f t="shared" si="13"/>
        <v>220000</v>
      </c>
      <c r="Y18" s="52">
        <f t="shared" si="14"/>
        <v>44000</v>
      </c>
      <c r="Z18" s="53">
        <f t="shared" si="15"/>
        <v>176000</v>
      </c>
      <c r="AA18" s="97">
        <f t="shared" si="16"/>
        <v>1</v>
      </c>
      <c r="AB18" s="55">
        <f t="shared" si="17"/>
        <v>0</v>
      </c>
      <c r="AC18" s="55">
        <f t="shared" si="17"/>
        <v>0</v>
      </c>
      <c r="AD18" s="55">
        <f t="shared" si="17"/>
        <v>0</v>
      </c>
      <c r="AE18" s="55">
        <f t="shared" si="17"/>
        <v>0</v>
      </c>
      <c r="AF18" s="55">
        <f t="shared" si="17"/>
        <v>0</v>
      </c>
      <c r="AG18" s="55">
        <f t="shared" si="17"/>
        <v>0</v>
      </c>
      <c r="AH18" s="55">
        <f t="shared" si="17"/>
        <v>0</v>
      </c>
      <c r="AI18" s="55">
        <f t="shared" si="17"/>
        <v>0</v>
      </c>
      <c r="AJ18" s="55">
        <f t="shared" si="17"/>
        <v>0</v>
      </c>
      <c r="AK18" s="56">
        <f t="shared" si="17"/>
        <v>0</v>
      </c>
      <c r="AL18" s="53">
        <f t="shared" si="18"/>
        <v>0</v>
      </c>
      <c r="AM18" s="52">
        <f t="shared" si="18"/>
        <v>0</v>
      </c>
      <c r="AN18" s="52">
        <f t="shared" si="18"/>
        <v>0</v>
      </c>
      <c r="AO18" s="52">
        <f t="shared" si="18"/>
        <v>0</v>
      </c>
      <c r="AP18" s="52">
        <f t="shared" si="18"/>
        <v>0</v>
      </c>
      <c r="AQ18" s="52">
        <f t="shared" si="18"/>
        <v>0</v>
      </c>
      <c r="AR18" s="52">
        <f t="shared" si="18"/>
        <v>0</v>
      </c>
      <c r="AS18" s="52">
        <f t="shared" si="18"/>
        <v>0</v>
      </c>
      <c r="AT18" s="52">
        <f t="shared" si="18"/>
        <v>0</v>
      </c>
      <c r="AU18" s="52">
        <f t="shared" si="18"/>
        <v>0</v>
      </c>
      <c r="AV18" s="52">
        <f t="shared" si="18"/>
        <v>0</v>
      </c>
      <c r="AW18" s="333"/>
      <c r="AX18" s="98">
        <f t="shared" si="19"/>
        <v>0.24999999999999989</v>
      </c>
      <c r="AY18" s="55">
        <f t="shared" si="20"/>
        <v>0</v>
      </c>
      <c r="AZ18" s="55">
        <f t="shared" si="20"/>
        <v>0</v>
      </c>
      <c r="BA18" s="55">
        <f t="shared" si="20"/>
        <v>0.15</v>
      </c>
      <c r="BB18" s="55">
        <f t="shared" si="20"/>
        <v>0.1</v>
      </c>
      <c r="BC18" s="55">
        <f t="shared" si="20"/>
        <v>0.15</v>
      </c>
      <c r="BD18" s="55">
        <f t="shared" si="20"/>
        <v>0.15</v>
      </c>
      <c r="BE18" s="55">
        <f t="shared" si="20"/>
        <v>0.15</v>
      </c>
      <c r="BF18" s="55">
        <f t="shared" si="20"/>
        <v>0.05</v>
      </c>
      <c r="BG18" s="55">
        <f t="shared" si="20"/>
        <v>0</v>
      </c>
      <c r="BH18" s="56">
        <f t="shared" si="20"/>
        <v>0</v>
      </c>
      <c r="BI18" s="59">
        <f t="shared" si="21"/>
        <v>43999.999999999978</v>
      </c>
      <c r="BJ18" s="58">
        <f t="shared" si="21"/>
        <v>0</v>
      </c>
      <c r="BK18" s="58">
        <f t="shared" si="21"/>
        <v>0</v>
      </c>
      <c r="BL18" s="58">
        <f t="shared" si="21"/>
        <v>26400</v>
      </c>
      <c r="BM18" s="58">
        <f t="shared" si="21"/>
        <v>17600</v>
      </c>
      <c r="BN18" s="58">
        <f t="shared" si="21"/>
        <v>26400</v>
      </c>
      <c r="BO18" s="58">
        <f t="shared" si="21"/>
        <v>26400</v>
      </c>
      <c r="BP18" s="58">
        <f t="shared" si="21"/>
        <v>26400</v>
      </c>
      <c r="BQ18" s="58">
        <f t="shared" si="21"/>
        <v>8800</v>
      </c>
      <c r="BR18" s="58">
        <f t="shared" si="21"/>
        <v>0</v>
      </c>
      <c r="BS18" s="61">
        <f t="shared" si="21"/>
        <v>0</v>
      </c>
    </row>
    <row r="19" spans="1:71" s="15" customFormat="1" ht="16.8" thickTop="1" thickBot="1" x14ac:dyDescent="0.35">
      <c r="A19" s="138">
        <v>9</v>
      </c>
      <c r="B19" s="62" t="s">
        <v>76</v>
      </c>
      <c r="C19" s="63"/>
      <c r="D19" s="64">
        <v>3</v>
      </c>
      <c r="E19" s="65" t="s">
        <v>128</v>
      </c>
      <c r="F19" s="66" t="s">
        <v>129</v>
      </c>
      <c r="G19" s="66">
        <v>59400</v>
      </c>
      <c r="H19" s="67" t="s">
        <v>130</v>
      </c>
      <c r="I19" s="66" t="s">
        <v>133</v>
      </c>
      <c r="J19" s="68" t="s">
        <v>111</v>
      </c>
      <c r="K19" s="69">
        <v>0.98</v>
      </c>
      <c r="L19" s="45" t="s">
        <v>34</v>
      </c>
      <c r="M19" s="70">
        <v>43143</v>
      </c>
      <c r="N19" s="70">
        <f t="shared" si="7"/>
        <v>43281</v>
      </c>
      <c r="O19" s="71"/>
      <c r="P19" s="72" t="str">
        <f t="shared" si="8"/>
        <v/>
      </c>
      <c r="Q19" s="73">
        <v>225000</v>
      </c>
      <c r="R19" s="73">
        <v>2000</v>
      </c>
      <c r="S19" s="74"/>
      <c r="T19" s="73">
        <f t="shared" si="9"/>
        <v>227000</v>
      </c>
      <c r="U19" s="75">
        <f t="shared" si="10"/>
        <v>222460</v>
      </c>
      <c r="V19" s="76">
        <f t="shared" si="11"/>
        <v>44492</v>
      </c>
      <c r="W19" s="77">
        <f t="shared" si="12"/>
        <v>177968</v>
      </c>
      <c r="X19" s="75">
        <f t="shared" si="13"/>
        <v>0</v>
      </c>
      <c r="Y19" s="76">
        <f t="shared" si="14"/>
        <v>0</v>
      </c>
      <c r="Z19" s="77">
        <f t="shared" si="15"/>
        <v>0</v>
      </c>
      <c r="AA19" s="78">
        <f t="shared" si="16"/>
        <v>0.24999999999999989</v>
      </c>
      <c r="AB19" s="79">
        <f t="shared" si="17"/>
        <v>0</v>
      </c>
      <c r="AC19" s="79">
        <f t="shared" si="17"/>
        <v>0</v>
      </c>
      <c r="AD19" s="79">
        <f t="shared" si="17"/>
        <v>0.15</v>
      </c>
      <c r="AE19" s="79">
        <f t="shared" si="17"/>
        <v>0.1</v>
      </c>
      <c r="AF19" s="79">
        <f t="shared" si="17"/>
        <v>0.15</v>
      </c>
      <c r="AG19" s="79">
        <f t="shared" si="17"/>
        <v>0.15</v>
      </c>
      <c r="AH19" s="79">
        <f t="shared" si="17"/>
        <v>0.15</v>
      </c>
      <c r="AI19" s="79">
        <f t="shared" si="17"/>
        <v>0.05</v>
      </c>
      <c r="AJ19" s="79">
        <f t="shared" si="17"/>
        <v>0</v>
      </c>
      <c r="AK19" s="80">
        <f t="shared" si="17"/>
        <v>0</v>
      </c>
      <c r="AL19" s="81">
        <f t="shared" si="18"/>
        <v>44491.999999999978</v>
      </c>
      <c r="AM19" s="76">
        <f t="shared" si="18"/>
        <v>0</v>
      </c>
      <c r="AN19" s="76">
        <f t="shared" si="18"/>
        <v>0</v>
      </c>
      <c r="AO19" s="76">
        <f t="shared" si="18"/>
        <v>26695.200000000001</v>
      </c>
      <c r="AP19" s="76">
        <f t="shared" si="18"/>
        <v>17796.8</v>
      </c>
      <c r="AQ19" s="76">
        <f t="shared" si="18"/>
        <v>26695.200000000001</v>
      </c>
      <c r="AR19" s="76">
        <f t="shared" si="18"/>
        <v>26695.200000000001</v>
      </c>
      <c r="AS19" s="76">
        <f t="shared" si="18"/>
        <v>26695.200000000001</v>
      </c>
      <c r="AT19" s="76">
        <f t="shared" si="18"/>
        <v>8898.4</v>
      </c>
      <c r="AU19" s="76">
        <f t="shared" si="18"/>
        <v>0</v>
      </c>
      <c r="AV19" s="76">
        <f t="shared" si="18"/>
        <v>0</v>
      </c>
      <c r="AW19" s="333"/>
      <c r="AX19" s="84">
        <f t="shared" si="19"/>
        <v>1</v>
      </c>
      <c r="AY19" s="79">
        <f t="shared" si="20"/>
        <v>0</v>
      </c>
      <c r="AZ19" s="79">
        <f t="shared" si="20"/>
        <v>0</v>
      </c>
      <c r="BA19" s="79">
        <f t="shared" si="20"/>
        <v>0</v>
      </c>
      <c r="BB19" s="79">
        <f t="shared" si="20"/>
        <v>0</v>
      </c>
      <c r="BC19" s="79">
        <f t="shared" si="20"/>
        <v>0</v>
      </c>
      <c r="BD19" s="79">
        <f t="shared" si="20"/>
        <v>0</v>
      </c>
      <c r="BE19" s="79">
        <f t="shared" si="20"/>
        <v>0</v>
      </c>
      <c r="BF19" s="79">
        <f t="shared" si="20"/>
        <v>0</v>
      </c>
      <c r="BG19" s="79">
        <f t="shared" si="20"/>
        <v>0</v>
      </c>
      <c r="BH19" s="80">
        <f t="shared" si="20"/>
        <v>0</v>
      </c>
      <c r="BI19" s="83">
        <f t="shared" si="21"/>
        <v>0</v>
      </c>
      <c r="BJ19" s="82">
        <f t="shared" si="21"/>
        <v>0</v>
      </c>
      <c r="BK19" s="82">
        <f t="shared" si="21"/>
        <v>0</v>
      </c>
      <c r="BL19" s="82">
        <f t="shared" si="21"/>
        <v>0</v>
      </c>
      <c r="BM19" s="82">
        <f t="shared" si="21"/>
        <v>0</v>
      </c>
      <c r="BN19" s="82">
        <f t="shared" si="21"/>
        <v>0</v>
      </c>
      <c r="BO19" s="82">
        <f t="shared" si="21"/>
        <v>0</v>
      </c>
      <c r="BP19" s="82">
        <f t="shared" si="21"/>
        <v>0</v>
      </c>
      <c r="BQ19" s="82">
        <f t="shared" si="21"/>
        <v>0</v>
      </c>
      <c r="BR19" s="82">
        <f t="shared" si="21"/>
        <v>0</v>
      </c>
      <c r="BS19" s="85">
        <f t="shared" si="21"/>
        <v>0</v>
      </c>
    </row>
    <row r="20" spans="1:71" s="15" customFormat="1" ht="16.8" thickTop="1" thickBot="1" x14ac:dyDescent="0.35">
      <c r="A20" s="138">
        <v>10</v>
      </c>
      <c r="B20" s="62" t="s">
        <v>76</v>
      </c>
      <c r="C20" s="63"/>
      <c r="D20" s="64">
        <v>3</v>
      </c>
      <c r="E20" s="65" t="s">
        <v>131</v>
      </c>
      <c r="F20" s="66" t="s">
        <v>129</v>
      </c>
      <c r="G20" s="66">
        <v>59400</v>
      </c>
      <c r="H20" s="67" t="s">
        <v>130</v>
      </c>
      <c r="I20" s="66" t="s">
        <v>134</v>
      </c>
      <c r="J20" s="68" t="s">
        <v>111</v>
      </c>
      <c r="K20" s="69">
        <v>0.01</v>
      </c>
      <c r="L20" s="45" t="s">
        <v>34</v>
      </c>
      <c r="M20" s="70">
        <v>43143</v>
      </c>
      <c r="N20" s="70">
        <f t="shared" si="7"/>
        <v>43281</v>
      </c>
      <c r="O20" s="71"/>
      <c r="P20" s="72"/>
      <c r="Q20" s="73">
        <v>225000</v>
      </c>
      <c r="R20" s="73">
        <v>2000</v>
      </c>
      <c r="S20" s="74"/>
      <c r="T20" s="73">
        <f t="shared" si="9"/>
        <v>227000</v>
      </c>
      <c r="U20" s="75">
        <f t="shared" si="10"/>
        <v>2270</v>
      </c>
      <c r="V20" s="76">
        <f t="shared" si="11"/>
        <v>454</v>
      </c>
      <c r="W20" s="77">
        <f t="shared" si="12"/>
        <v>1816</v>
      </c>
      <c r="X20" s="75"/>
      <c r="Y20" s="76"/>
      <c r="Z20" s="77"/>
      <c r="AA20" s="78">
        <f t="shared" si="16"/>
        <v>0.24999999999999989</v>
      </c>
      <c r="AB20" s="79">
        <f t="shared" si="17"/>
        <v>0</v>
      </c>
      <c r="AC20" s="79">
        <f t="shared" si="17"/>
        <v>0</v>
      </c>
      <c r="AD20" s="79">
        <f t="shared" si="17"/>
        <v>0.15</v>
      </c>
      <c r="AE20" s="79">
        <f t="shared" si="17"/>
        <v>0.1</v>
      </c>
      <c r="AF20" s="79">
        <f t="shared" si="17"/>
        <v>0.15</v>
      </c>
      <c r="AG20" s="79">
        <f t="shared" si="17"/>
        <v>0.15</v>
      </c>
      <c r="AH20" s="79">
        <f t="shared" si="17"/>
        <v>0.15</v>
      </c>
      <c r="AI20" s="79">
        <f t="shared" si="17"/>
        <v>0.05</v>
      </c>
      <c r="AJ20" s="79">
        <f t="shared" si="17"/>
        <v>0</v>
      </c>
      <c r="AK20" s="80">
        <f t="shared" si="17"/>
        <v>0</v>
      </c>
      <c r="AL20" s="81">
        <f t="shared" si="18"/>
        <v>453.99999999999977</v>
      </c>
      <c r="AM20" s="76">
        <f t="shared" si="18"/>
        <v>0</v>
      </c>
      <c r="AN20" s="76">
        <f t="shared" si="18"/>
        <v>0</v>
      </c>
      <c r="AO20" s="76">
        <f t="shared" si="18"/>
        <v>272.39999999999998</v>
      </c>
      <c r="AP20" s="76">
        <f t="shared" si="18"/>
        <v>181.60000000000002</v>
      </c>
      <c r="AQ20" s="76">
        <f t="shared" si="18"/>
        <v>272.39999999999998</v>
      </c>
      <c r="AR20" s="76">
        <f t="shared" si="18"/>
        <v>272.39999999999998</v>
      </c>
      <c r="AS20" s="76">
        <f t="shared" si="18"/>
        <v>272.39999999999998</v>
      </c>
      <c r="AT20" s="76">
        <f t="shared" si="18"/>
        <v>90.800000000000011</v>
      </c>
      <c r="AU20" s="76">
        <f t="shared" si="18"/>
        <v>0</v>
      </c>
      <c r="AV20" s="76">
        <f t="shared" si="18"/>
        <v>0</v>
      </c>
      <c r="AW20" s="333"/>
      <c r="AX20" s="84"/>
      <c r="AY20" s="79"/>
      <c r="AZ20" s="79"/>
      <c r="BA20" s="79"/>
      <c r="BB20" s="79"/>
      <c r="BC20" s="79"/>
      <c r="BD20" s="79"/>
      <c r="BE20" s="79"/>
      <c r="BF20" s="79"/>
      <c r="BG20" s="79"/>
      <c r="BH20" s="80"/>
      <c r="BI20" s="83"/>
      <c r="BJ20" s="82"/>
      <c r="BK20" s="82"/>
      <c r="BL20" s="82"/>
      <c r="BM20" s="82"/>
      <c r="BN20" s="82"/>
      <c r="BO20" s="82"/>
      <c r="BP20" s="82"/>
      <c r="BQ20" s="82"/>
      <c r="BR20" s="82"/>
      <c r="BS20" s="85"/>
    </row>
    <row r="21" spans="1:71" s="15" customFormat="1" ht="16.8" thickTop="1" thickBot="1" x14ac:dyDescent="0.35">
      <c r="A21" s="138">
        <v>11</v>
      </c>
      <c r="B21" s="62" t="s">
        <v>76</v>
      </c>
      <c r="C21" s="63"/>
      <c r="D21" s="64">
        <v>3</v>
      </c>
      <c r="E21" s="65" t="s">
        <v>132</v>
      </c>
      <c r="F21" s="66" t="s">
        <v>129</v>
      </c>
      <c r="G21" s="66">
        <v>59400</v>
      </c>
      <c r="H21" s="67" t="s">
        <v>130</v>
      </c>
      <c r="I21" s="66" t="s">
        <v>134</v>
      </c>
      <c r="J21" s="68" t="s">
        <v>111</v>
      </c>
      <c r="K21" s="69">
        <v>0.01</v>
      </c>
      <c r="L21" s="45" t="s">
        <v>34</v>
      </c>
      <c r="M21" s="70">
        <v>43143</v>
      </c>
      <c r="N21" s="70">
        <f t="shared" si="7"/>
        <v>43281</v>
      </c>
      <c r="O21" s="71"/>
      <c r="P21" s="72"/>
      <c r="Q21" s="73">
        <v>225000</v>
      </c>
      <c r="R21" s="73">
        <v>2000</v>
      </c>
      <c r="S21" s="74"/>
      <c r="T21" s="73">
        <f t="shared" si="9"/>
        <v>227000</v>
      </c>
      <c r="U21" s="75">
        <f t="shared" si="10"/>
        <v>2270</v>
      </c>
      <c r="V21" s="76">
        <f t="shared" si="11"/>
        <v>454</v>
      </c>
      <c r="W21" s="77">
        <f t="shared" si="12"/>
        <v>1816</v>
      </c>
      <c r="X21" s="75"/>
      <c r="Y21" s="76"/>
      <c r="Z21" s="77"/>
      <c r="AA21" s="78">
        <f t="shared" si="16"/>
        <v>0.24999999999999989</v>
      </c>
      <c r="AB21" s="79">
        <f t="shared" ref="AB21:AK26" si="22">IF(AB$1&lt;$N21,0,AB$2)</f>
        <v>0</v>
      </c>
      <c r="AC21" s="79">
        <f t="shared" si="22"/>
        <v>0</v>
      </c>
      <c r="AD21" s="79">
        <f t="shared" si="22"/>
        <v>0.15</v>
      </c>
      <c r="AE21" s="79">
        <f t="shared" si="22"/>
        <v>0.1</v>
      </c>
      <c r="AF21" s="79">
        <f t="shared" si="22"/>
        <v>0.15</v>
      </c>
      <c r="AG21" s="79">
        <f t="shared" si="22"/>
        <v>0.15</v>
      </c>
      <c r="AH21" s="79">
        <f t="shared" si="22"/>
        <v>0.15</v>
      </c>
      <c r="AI21" s="79">
        <f t="shared" si="22"/>
        <v>0.05</v>
      </c>
      <c r="AJ21" s="79">
        <f t="shared" si="22"/>
        <v>0</v>
      </c>
      <c r="AK21" s="80">
        <f t="shared" si="22"/>
        <v>0</v>
      </c>
      <c r="AL21" s="81">
        <f t="shared" si="18"/>
        <v>453.99999999999977</v>
      </c>
      <c r="AM21" s="76">
        <f t="shared" si="18"/>
        <v>0</v>
      </c>
      <c r="AN21" s="76">
        <f t="shared" si="18"/>
        <v>0</v>
      </c>
      <c r="AO21" s="76">
        <f t="shared" si="18"/>
        <v>272.39999999999998</v>
      </c>
      <c r="AP21" s="76">
        <f t="shared" si="18"/>
        <v>181.60000000000002</v>
      </c>
      <c r="AQ21" s="76">
        <f t="shared" si="18"/>
        <v>272.39999999999998</v>
      </c>
      <c r="AR21" s="76">
        <f t="shared" si="18"/>
        <v>272.39999999999998</v>
      </c>
      <c r="AS21" s="76">
        <f t="shared" si="18"/>
        <v>272.39999999999998</v>
      </c>
      <c r="AT21" s="76">
        <f t="shared" si="18"/>
        <v>90.800000000000011</v>
      </c>
      <c r="AU21" s="76">
        <f t="shared" si="18"/>
        <v>0</v>
      </c>
      <c r="AV21" s="76">
        <f t="shared" si="18"/>
        <v>0</v>
      </c>
      <c r="AW21" s="333"/>
      <c r="AX21" s="84"/>
      <c r="AY21" s="79"/>
      <c r="AZ21" s="79"/>
      <c r="BA21" s="79"/>
      <c r="BB21" s="79"/>
      <c r="BC21" s="79"/>
      <c r="BD21" s="79"/>
      <c r="BE21" s="79"/>
      <c r="BF21" s="79"/>
      <c r="BG21" s="79"/>
      <c r="BH21" s="80"/>
      <c r="BI21" s="83"/>
      <c r="BJ21" s="82"/>
      <c r="BK21" s="82"/>
      <c r="BL21" s="82"/>
      <c r="BM21" s="82"/>
      <c r="BN21" s="82"/>
      <c r="BO21" s="82"/>
      <c r="BP21" s="82"/>
      <c r="BQ21" s="82"/>
      <c r="BR21" s="82"/>
      <c r="BS21" s="85"/>
    </row>
    <row r="22" spans="1:71" s="15" customFormat="1" ht="16.8" thickTop="1" thickBot="1" x14ac:dyDescent="0.35">
      <c r="A22" s="138"/>
      <c r="B22" s="86" t="s">
        <v>77</v>
      </c>
      <c r="C22" s="87"/>
      <c r="D22" s="88"/>
      <c r="E22" s="89"/>
      <c r="F22" s="90"/>
      <c r="G22" s="90"/>
      <c r="H22" s="91"/>
      <c r="I22" s="90"/>
      <c r="J22" s="92"/>
      <c r="K22" s="44">
        <v>1</v>
      </c>
      <c r="L22" s="45"/>
      <c r="M22" s="93"/>
      <c r="N22" s="93" t="str">
        <f t="shared" si="7"/>
        <v/>
      </c>
      <c r="O22" s="94">
        <v>6</v>
      </c>
      <c r="P22" s="48">
        <f t="shared" si="8"/>
        <v>43312</v>
      </c>
      <c r="Q22" s="49">
        <v>230000</v>
      </c>
      <c r="R22" s="49"/>
      <c r="S22" s="50"/>
      <c r="T22" s="49">
        <f t="shared" si="9"/>
        <v>230000</v>
      </c>
      <c r="U22" s="51">
        <f t="shared" si="10"/>
        <v>0</v>
      </c>
      <c r="V22" s="52">
        <f t="shared" si="11"/>
        <v>0</v>
      </c>
      <c r="W22" s="53">
        <f t="shared" si="12"/>
        <v>0</v>
      </c>
      <c r="X22" s="51">
        <f t="shared" si="13"/>
        <v>230000</v>
      </c>
      <c r="Y22" s="52">
        <f t="shared" si="14"/>
        <v>46000</v>
      </c>
      <c r="Z22" s="53">
        <f t="shared" si="15"/>
        <v>184000</v>
      </c>
      <c r="AA22" s="54">
        <f t="shared" si="16"/>
        <v>1</v>
      </c>
      <c r="AB22" s="55">
        <f t="shared" si="22"/>
        <v>0</v>
      </c>
      <c r="AC22" s="55">
        <f t="shared" si="22"/>
        <v>0</v>
      </c>
      <c r="AD22" s="55">
        <f t="shared" si="22"/>
        <v>0</v>
      </c>
      <c r="AE22" s="55">
        <f t="shared" si="22"/>
        <v>0</v>
      </c>
      <c r="AF22" s="55">
        <f t="shared" si="22"/>
        <v>0</v>
      </c>
      <c r="AG22" s="55">
        <f t="shared" si="22"/>
        <v>0</v>
      </c>
      <c r="AH22" s="55">
        <f t="shared" si="22"/>
        <v>0</v>
      </c>
      <c r="AI22" s="55">
        <f t="shared" si="22"/>
        <v>0</v>
      </c>
      <c r="AJ22" s="55">
        <f t="shared" si="22"/>
        <v>0</v>
      </c>
      <c r="AK22" s="56">
        <f t="shared" si="22"/>
        <v>0</v>
      </c>
      <c r="AL22" s="57">
        <f t="shared" si="18"/>
        <v>0</v>
      </c>
      <c r="AM22" s="52">
        <f t="shared" si="18"/>
        <v>0</v>
      </c>
      <c r="AN22" s="52">
        <f t="shared" si="18"/>
        <v>0</v>
      </c>
      <c r="AO22" s="52">
        <f t="shared" si="18"/>
        <v>0</v>
      </c>
      <c r="AP22" s="52">
        <f t="shared" si="18"/>
        <v>0</v>
      </c>
      <c r="AQ22" s="52">
        <f t="shared" si="18"/>
        <v>0</v>
      </c>
      <c r="AR22" s="52">
        <f t="shared" si="18"/>
        <v>0</v>
      </c>
      <c r="AS22" s="52">
        <f t="shared" si="18"/>
        <v>0</v>
      </c>
      <c r="AT22" s="52">
        <f t="shared" si="18"/>
        <v>0</v>
      </c>
      <c r="AU22" s="52">
        <f t="shared" si="18"/>
        <v>0</v>
      </c>
      <c r="AV22" s="52">
        <f t="shared" si="18"/>
        <v>0</v>
      </c>
      <c r="AW22" s="333"/>
      <c r="AX22" s="60">
        <f t="shared" si="19"/>
        <v>0.24999999999999989</v>
      </c>
      <c r="AY22" s="55">
        <f t="shared" ref="AY22:BH25" si="23">IF(AY$1&lt;$P22,0,AY$2)</f>
        <v>0</v>
      </c>
      <c r="AZ22" s="55">
        <f t="shared" si="23"/>
        <v>0</v>
      </c>
      <c r="BA22" s="55">
        <f t="shared" si="23"/>
        <v>0.15</v>
      </c>
      <c r="BB22" s="55">
        <f t="shared" si="23"/>
        <v>0.1</v>
      </c>
      <c r="BC22" s="55">
        <f t="shared" si="23"/>
        <v>0.15</v>
      </c>
      <c r="BD22" s="55">
        <f t="shared" si="23"/>
        <v>0.15</v>
      </c>
      <c r="BE22" s="55">
        <f t="shared" si="23"/>
        <v>0.15</v>
      </c>
      <c r="BF22" s="55">
        <f t="shared" si="23"/>
        <v>0.05</v>
      </c>
      <c r="BG22" s="55">
        <f t="shared" si="23"/>
        <v>0</v>
      </c>
      <c r="BH22" s="56">
        <f t="shared" si="23"/>
        <v>0</v>
      </c>
      <c r="BI22" s="59">
        <f t="shared" si="21"/>
        <v>45999.999999999978</v>
      </c>
      <c r="BJ22" s="58">
        <f t="shared" si="21"/>
        <v>0</v>
      </c>
      <c r="BK22" s="58">
        <f t="shared" si="21"/>
        <v>0</v>
      </c>
      <c r="BL22" s="58">
        <f t="shared" si="21"/>
        <v>27600</v>
      </c>
      <c r="BM22" s="58">
        <f t="shared" si="21"/>
        <v>18400</v>
      </c>
      <c r="BN22" s="58">
        <f t="shared" si="21"/>
        <v>27600</v>
      </c>
      <c r="BO22" s="58">
        <f t="shared" si="21"/>
        <v>27600</v>
      </c>
      <c r="BP22" s="58">
        <f t="shared" si="21"/>
        <v>27600</v>
      </c>
      <c r="BQ22" s="58">
        <f t="shared" si="21"/>
        <v>9200</v>
      </c>
      <c r="BR22" s="58">
        <f t="shared" si="21"/>
        <v>0</v>
      </c>
      <c r="BS22" s="61">
        <f t="shared" si="21"/>
        <v>0</v>
      </c>
    </row>
    <row r="23" spans="1:71" s="15" customFormat="1" ht="16.8" thickTop="1" thickBot="1" x14ac:dyDescent="0.35">
      <c r="A23" s="138">
        <v>12</v>
      </c>
      <c r="B23" s="62" t="s">
        <v>78</v>
      </c>
      <c r="C23" s="63"/>
      <c r="D23" s="64">
        <v>4</v>
      </c>
      <c r="E23" s="65" t="s">
        <v>137</v>
      </c>
      <c r="F23" s="66" t="s">
        <v>135</v>
      </c>
      <c r="G23" s="66">
        <v>31000</v>
      </c>
      <c r="H23" s="67" t="s">
        <v>136</v>
      </c>
      <c r="I23" s="66" t="s">
        <v>138</v>
      </c>
      <c r="J23" s="68" t="s">
        <v>112</v>
      </c>
      <c r="K23" s="69">
        <v>1</v>
      </c>
      <c r="L23" s="45" t="s">
        <v>34</v>
      </c>
      <c r="M23" s="70">
        <v>43158</v>
      </c>
      <c r="N23" s="70">
        <f t="shared" si="7"/>
        <v>43281</v>
      </c>
      <c r="O23" s="71">
        <v>6</v>
      </c>
      <c r="P23" s="72" t="str">
        <f t="shared" si="8"/>
        <v/>
      </c>
      <c r="Q23" s="73">
        <v>235000</v>
      </c>
      <c r="R23" s="73">
        <v>2000</v>
      </c>
      <c r="S23" s="74"/>
      <c r="T23" s="73">
        <f t="shared" si="9"/>
        <v>237000</v>
      </c>
      <c r="U23" s="75">
        <f t="shared" si="10"/>
        <v>237000</v>
      </c>
      <c r="V23" s="76">
        <f t="shared" si="11"/>
        <v>47400</v>
      </c>
      <c r="W23" s="77">
        <f t="shared" si="12"/>
        <v>189600</v>
      </c>
      <c r="X23" s="75">
        <f t="shared" si="13"/>
        <v>0</v>
      </c>
      <c r="Y23" s="76">
        <f t="shared" si="14"/>
        <v>0</v>
      </c>
      <c r="Z23" s="77">
        <f t="shared" si="15"/>
        <v>0</v>
      </c>
      <c r="AA23" s="78">
        <f t="shared" si="16"/>
        <v>0.24999999999999989</v>
      </c>
      <c r="AB23" s="79">
        <f t="shared" si="22"/>
        <v>0</v>
      </c>
      <c r="AC23" s="79">
        <f t="shared" si="22"/>
        <v>0</v>
      </c>
      <c r="AD23" s="79">
        <f t="shared" si="22"/>
        <v>0.15</v>
      </c>
      <c r="AE23" s="79">
        <f t="shared" si="22"/>
        <v>0.1</v>
      </c>
      <c r="AF23" s="79">
        <f t="shared" si="22"/>
        <v>0.15</v>
      </c>
      <c r="AG23" s="79">
        <f t="shared" si="22"/>
        <v>0.15</v>
      </c>
      <c r="AH23" s="79">
        <f t="shared" si="22"/>
        <v>0.15</v>
      </c>
      <c r="AI23" s="79">
        <f t="shared" si="22"/>
        <v>0.05</v>
      </c>
      <c r="AJ23" s="79">
        <f t="shared" si="22"/>
        <v>0</v>
      </c>
      <c r="AK23" s="80">
        <f t="shared" si="22"/>
        <v>0</v>
      </c>
      <c r="AL23" s="81">
        <f t="shared" si="18"/>
        <v>47399.999999999978</v>
      </c>
      <c r="AM23" s="76">
        <f t="shared" si="18"/>
        <v>0</v>
      </c>
      <c r="AN23" s="76">
        <f t="shared" si="18"/>
        <v>0</v>
      </c>
      <c r="AO23" s="76">
        <f t="shared" si="18"/>
        <v>28440</v>
      </c>
      <c r="AP23" s="76">
        <f t="shared" si="18"/>
        <v>18960</v>
      </c>
      <c r="AQ23" s="76">
        <f t="shared" si="18"/>
        <v>28440</v>
      </c>
      <c r="AR23" s="76">
        <f t="shared" si="18"/>
        <v>28440</v>
      </c>
      <c r="AS23" s="76">
        <f t="shared" si="18"/>
        <v>28440</v>
      </c>
      <c r="AT23" s="76">
        <f t="shared" si="18"/>
        <v>9480</v>
      </c>
      <c r="AU23" s="76">
        <f t="shared" si="18"/>
        <v>0</v>
      </c>
      <c r="AV23" s="76">
        <f t="shared" si="18"/>
        <v>0</v>
      </c>
      <c r="AW23" s="333"/>
      <c r="AX23" s="84">
        <f t="shared" si="19"/>
        <v>1</v>
      </c>
      <c r="AY23" s="79">
        <f t="shared" si="23"/>
        <v>0</v>
      </c>
      <c r="AZ23" s="79">
        <f t="shared" si="23"/>
        <v>0</v>
      </c>
      <c r="BA23" s="79">
        <f t="shared" si="23"/>
        <v>0</v>
      </c>
      <c r="BB23" s="79">
        <f t="shared" si="23"/>
        <v>0</v>
      </c>
      <c r="BC23" s="79">
        <f t="shared" si="23"/>
        <v>0</v>
      </c>
      <c r="BD23" s="79">
        <f t="shared" si="23"/>
        <v>0</v>
      </c>
      <c r="BE23" s="79">
        <f t="shared" si="23"/>
        <v>0</v>
      </c>
      <c r="BF23" s="79">
        <f t="shared" si="23"/>
        <v>0</v>
      </c>
      <c r="BG23" s="79">
        <f t="shared" si="23"/>
        <v>0</v>
      </c>
      <c r="BH23" s="80">
        <f t="shared" si="23"/>
        <v>0</v>
      </c>
      <c r="BI23" s="83">
        <f t="shared" si="21"/>
        <v>0</v>
      </c>
      <c r="BJ23" s="82">
        <f t="shared" si="21"/>
        <v>0</v>
      </c>
      <c r="BK23" s="82">
        <f t="shared" si="21"/>
        <v>0</v>
      </c>
      <c r="BL23" s="82">
        <f t="shared" si="21"/>
        <v>0</v>
      </c>
      <c r="BM23" s="82">
        <f t="shared" si="21"/>
        <v>0</v>
      </c>
      <c r="BN23" s="82">
        <f t="shared" si="21"/>
        <v>0</v>
      </c>
      <c r="BO23" s="82">
        <f t="shared" si="21"/>
        <v>0</v>
      </c>
      <c r="BP23" s="82">
        <f t="shared" si="21"/>
        <v>0</v>
      </c>
      <c r="BQ23" s="82">
        <f t="shared" si="21"/>
        <v>0</v>
      </c>
      <c r="BR23" s="82">
        <f t="shared" si="21"/>
        <v>0</v>
      </c>
      <c r="BS23" s="85">
        <f t="shared" si="21"/>
        <v>0</v>
      </c>
    </row>
    <row r="24" spans="1:71" s="15" customFormat="1" ht="16.8" thickTop="1" thickBot="1" x14ac:dyDescent="0.35">
      <c r="A24" s="138"/>
      <c r="B24" s="86" t="s">
        <v>79</v>
      </c>
      <c r="C24" s="87"/>
      <c r="D24" s="88"/>
      <c r="E24" s="89"/>
      <c r="F24" s="90"/>
      <c r="G24" s="90"/>
      <c r="H24" s="91"/>
      <c r="I24" s="90"/>
      <c r="J24" s="92"/>
      <c r="K24" s="44">
        <v>1</v>
      </c>
      <c r="L24" s="45"/>
      <c r="M24" s="93"/>
      <c r="N24" s="93" t="str">
        <f t="shared" si="7"/>
        <v/>
      </c>
      <c r="O24" s="94">
        <v>6</v>
      </c>
      <c r="P24" s="48">
        <f t="shared" si="8"/>
        <v>43312</v>
      </c>
      <c r="Q24" s="49">
        <v>240000</v>
      </c>
      <c r="R24" s="49"/>
      <c r="S24" s="50"/>
      <c r="T24" s="49">
        <f t="shared" si="9"/>
        <v>240000</v>
      </c>
      <c r="U24" s="51">
        <f t="shared" si="10"/>
        <v>0</v>
      </c>
      <c r="V24" s="52">
        <f t="shared" si="11"/>
        <v>0</v>
      </c>
      <c r="W24" s="53">
        <f t="shared" si="12"/>
        <v>0</v>
      </c>
      <c r="X24" s="51">
        <f t="shared" si="13"/>
        <v>240000</v>
      </c>
      <c r="Y24" s="52">
        <f t="shared" si="14"/>
        <v>48000</v>
      </c>
      <c r="Z24" s="53">
        <f t="shared" si="15"/>
        <v>192000</v>
      </c>
      <c r="AA24" s="54">
        <f t="shared" si="16"/>
        <v>1</v>
      </c>
      <c r="AB24" s="55">
        <f t="shared" si="22"/>
        <v>0</v>
      </c>
      <c r="AC24" s="55">
        <f t="shared" si="22"/>
        <v>0</v>
      </c>
      <c r="AD24" s="55">
        <f t="shared" si="22"/>
        <v>0</v>
      </c>
      <c r="AE24" s="55">
        <f t="shared" si="22"/>
        <v>0</v>
      </c>
      <c r="AF24" s="55">
        <f t="shared" si="22"/>
        <v>0</v>
      </c>
      <c r="AG24" s="55">
        <f t="shared" si="22"/>
        <v>0</v>
      </c>
      <c r="AH24" s="55">
        <f t="shared" si="22"/>
        <v>0</v>
      </c>
      <c r="AI24" s="55">
        <f t="shared" si="22"/>
        <v>0</v>
      </c>
      <c r="AJ24" s="55">
        <f t="shared" si="22"/>
        <v>0</v>
      </c>
      <c r="AK24" s="56">
        <f t="shared" si="22"/>
        <v>0</v>
      </c>
      <c r="AL24" s="57">
        <f t="shared" si="18"/>
        <v>0</v>
      </c>
      <c r="AM24" s="52">
        <f t="shared" si="18"/>
        <v>0</v>
      </c>
      <c r="AN24" s="52">
        <f t="shared" si="18"/>
        <v>0</v>
      </c>
      <c r="AO24" s="52">
        <f t="shared" si="18"/>
        <v>0</v>
      </c>
      <c r="AP24" s="52">
        <f t="shared" si="18"/>
        <v>0</v>
      </c>
      <c r="AQ24" s="52">
        <f t="shared" si="18"/>
        <v>0</v>
      </c>
      <c r="AR24" s="52">
        <f t="shared" si="18"/>
        <v>0</v>
      </c>
      <c r="AS24" s="52">
        <f t="shared" si="18"/>
        <v>0</v>
      </c>
      <c r="AT24" s="52">
        <f t="shared" si="18"/>
        <v>0</v>
      </c>
      <c r="AU24" s="52">
        <f t="shared" si="18"/>
        <v>0</v>
      </c>
      <c r="AV24" s="52">
        <f t="shared" si="18"/>
        <v>0</v>
      </c>
      <c r="AW24" s="333"/>
      <c r="AX24" s="60">
        <f t="shared" si="19"/>
        <v>0.24999999999999989</v>
      </c>
      <c r="AY24" s="55">
        <f t="shared" si="23"/>
        <v>0</v>
      </c>
      <c r="AZ24" s="55">
        <f t="shared" si="23"/>
        <v>0</v>
      </c>
      <c r="BA24" s="55">
        <f t="shared" si="23"/>
        <v>0.15</v>
      </c>
      <c r="BB24" s="55">
        <f t="shared" si="23"/>
        <v>0.1</v>
      </c>
      <c r="BC24" s="55">
        <f t="shared" si="23"/>
        <v>0.15</v>
      </c>
      <c r="BD24" s="55">
        <f t="shared" si="23"/>
        <v>0.15</v>
      </c>
      <c r="BE24" s="55">
        <f t="shared" si="23"/>
        <v>0.15</v>
      </c>
      <c r="BF24" s="55">
        <f t="shared" si="23"/>
        <v>0.05</v>
      </c>
      <c r="BG24" s="55">
        <f t="shared" si="23"/>
        <v>0</v>
      </c>
      <c r="BH24" s="56">
        <f t="shared" si="23"/>
        <v>0</v>
      </c>
      <c r="BI24" s="59">
        <f t="shared" si="21"/>
        <v>47999.999999999978</v>
      </c>
      <c r="BJ24" s="58">
        <f t="shared" si="21"/>
        <v>0</v>
      </c>
      <c r="BK24" s="58">
        <f t="shared" si="21"/>
        <v>0</v>
      </c>
      <c r="BL24" s="58">
        <f t="shared" si="21"/>
        <v>28800</v>
      </c>
      <c r="BM24" s="58">
        <f t="shared" si="21"/>
        <v>19200</v>
      </c>
      <c r="BN24" s="58">
        <f t="shared" si="21"/>
        <v>28800</v>
      </c>
      <c r="BO24" s="58">
        <f t="shared" si="21"/>
        <v>28800</v>
      </c>
      <c r="BP24" s="58">
        <f t="shared" si="21"/>
        <v>28800</v>
      </c>
      <c r="BQ24" s="58">
        <f t="shared" si="21"/>
        <v>9600</v>
      </c>
      <c r="BR24" s="58">
        <f t="shared" si="21"/>
        <v>0</v>
      </c>
      <c r="BS24" s="61">
        <f t="shared" si="21"/>
        <v>0</v>
      </c>
    </row>
    <row r="25" spans="1:71" s="15" customFormat="1" ht="16.8" thickTop="1" thickBot="1" x14ac:dyDescent="0.35">
      <c r="A25" s="138">
        <v>13</v>
      </c>
      <c r="B25" s="62" t="s">
        <v>80</v>
      </c>
      <c r="C25" s="63"/>
      <c r="D25" s="64"/>
      <c r="E25" s="65" t="s">
        <v>142</v>
      </c>
      <c r="F25" s="66" t="s">
        <v>144</v>
      </c>
      <c r="G25" s="66">
        <v>20600</v>
      </c>
      <c r="H25" s="67" t="s">
        <v>145</v>
      </c>
      <c r="I25" s="66" t="s">
        <v>146</v>
      </c>
      <c r="J25" s="68" t="s">
        <v>139</v>
      </c>
      <c r="K25" s="69">
        <v>0.94</v>
      </c>
      <c r="L25" s="45" t="s">
        <v>34</v>
      </c>
      <c r="M25" s="70">
        <v>43160</v>
      </c>
      <c r="N25" s="70">
        <f t="shared" si="7"/>
        <v>43312</v>
      </c>
      <c r="O25" s="71">
        <v>7</v>
      </c>
      <c r="P25" s="72" t="str">
        <f t="shared" si="8"/>
        <v/>
      </c>
      <c r="Q25" s="73">
        <v>245000</v>
      </c>
      <c r="R25" s="73"/>
      <c r="S25" s="74"/>
      <c r="T25" s="73">
        <f t="shared" si="9"/>
        <v>245000</v>
      </c>
      <c r="U25" s="75">
        <f t="shared" si="10"/>
        <v>230300</v>
      </c>
      <c r="V25" s="76">
        <f t="shared" si="11"/>
        <v>46060</v>
      </c>
      <c r="W25" s="77">
        <f t="shared" si="12"/>
        <v>184240</v>
      </c>
      <c r="X25" s="75">
        <f t="shared" si="13"/>
        <v>0</v>
      </c>
      <c r="Y25" s="76">
        <f t="shared" si="14"/>
        <v>0</v>
      </c>
      <c r="Z25" s="77">
        <f t="shared" si="15"/>
        <v>0</v>
      </c>
      <c r="AA25" s="78">
        <f t="shared" si="16"/>
        <v>0.24999999999999989</v>
      </c>
      <c r="AB25" s="79">
        <f t="shared" si="22"/>
        <v>0</v>
      </c>
      <c r="AC25" s="79">
        <f t="shared" si="22"/>
        <v>0</v>
      </c>
      <c r="AD25" s="79">
        <f t="shared" si="22"/>
        <v>0.15</v>
      </c>
      <c r="AE25" s="79">
        <f t="shared" si="22"/>
        <v>0.1</v>
      </c>
      <c r="AF25" s="79">
        <f t="shared" si="22"/>
        <v>0.15</v>
      </c>
      <c r="AG25" s="79">
        <f t="shared" si="22"/>
        <v>0.15</v>
      </c>
      <c r="AH25" s="79">
        <f t="shared" si="22"/>
        <v>0.15</v>
      </c>
      <c r="AI25" s="79">
        <f t="shared" si="22"/>
        <v>0.05</v>
      </c>
      <c r="AJ25" s="79">
        <f t="shared" si="22"/>
        <v>0</v>
      </c>
      <c r="AK25" s="80">
        <f t="shared" si="22"/>
        <v>0</v>
      </c>
      <c r="AL25" s="81">
        <f t="shared" si="18"/>
        <v>46059.999999999978</v>
      </c>
      <c r="AM25" s="76">
        <f t="shared" si="18"/>
        <v>0</v>
      </c>
      <c r="AN25" s="76">
        <f t="shared" si="18"/>
        <v>0</v>
      </c>
      <c r="AO25" s="76">
        <f t="shared" si="18"/>
        <v>27636</v>
      </c>
      <c r="AP25" s="76">
        <f t="shared" si="18"/>
        <v>18424</v>
      </c>
      <c r="AQ25" s="76">
        <f t="shared" si="18"/>
        <v>27636</v>
      </c>
      <c r="AR25" s="76">
        <f t="shared" si="18"/>
        <v>27636</v>
      </c>
      <c r="AS25" s="76">
        <f t="shared" si="18"/>
        <v>27636</v>
      </c>
      <c r="AT25" s="76">
        <f t="shared" si="18"/>
        <v>9212</v>
      </c>
      <c r="AU25" s="76">
        <f t="shared" si="18"/>
        <v>0</v>
      </c>
      <c r="AV25" s="76">
        <f t="shared" si="18"/>
        <v>0</v>
      </c>
      <c r="AW25" s="333"/>
      <c r="AX25" s="84">
        <f t="shared" si="19"/>
        <v>1</v>
      </c>
      <c r="AY25" s="79">
        <f t="shared" si="23"/>
        <v>0</v>
      </c>
      <c r="AZ25" s="79">
        <f t="shared" si="23"/>
        <v>0</v>
      </c>
      <c r="BA25" s="79">
        <f t="shared" si="23"/>
        <v>0</v>
      </c>
      <c r="BB25" s="79">
        <f t="shared" si="23"/>
        <v>0</v>
      </c>
      <c r="BC25" s="79">
        <f t="shared" si="23"/>
        <v>0</v>
      </c>
      <c r="BD25" s="79">
        <f t="shared" si="23"/>
        <v>0</v>
      </c>
      <c r="BE25" s="79">
        <f t="shared" si="23"/>
        <v>0</v>
      </c>
      <c r="BF25" s="79">
        <f t="shared" si="23"/>
        <v>0</v>
      </c>
      <c r="BG25" s="79">
        <f t="shared" si="23"/>
        <v>0</v>
      </c>
      <c r="BH25" s="80">
        <f t="shared" si="23"/>
        <v>0</v>
      </c>
      <c r="BI25" s="83">
        <f t="shared" si="21"/>
        <v>0</v>
      </c>
      <c r="BJ25" s="82">
        <f t="shared" si="21"/>
        <v>0</v>
      </c>
      <c r="BK25" s="82">
        <f t="shared" si="21"/>
        <v>0</v>
      </c>
      <c r="BL25" s="82">
        <f t="shared" si="21"/>
        <v>0</v>
      </c>
      <c r="BM25" s="82">
        <f t="shared" si="21"/>
        <v>0</v>
      </c>
      <c r="BN25" s="82">
        <f t="shared" si="21"/>
        <v>0</v>
      </c>
      <c r="BO25" s="82">
        <f t="shared" si="21"/>
        <v>0</v>
      </c>
      <c r="BP25" s="82">
        <f t="shared" si="21"/>
        <v>0</v>
      </c>
      <c r="BQ25" s="82">
        <f t="shared" si="21"/>
        <v>0</v>
      </c>
      <c r="BR25" s="82">
        <f t="shared" si="21"/>
        <v>0</v>
      </c>
      <c r="BS25" s="85">
        <f t="shared" si="21"/>
        <v>0</v>
      </c>
    </row>
    <row r="26" spans="1:71" s="15" customFormat="1" ht="16.8" thickTop="1" thickBot="1" x14ac:dyDescent="0.35">
      <c r="A26" s="138">
        <v>14</v>
      </c>
      <c r="B26" s="99" t="s">
        <v>80</v>
      </c>
      <c r="C26" s="100"/>
      <c r="D26" s="101"/>
      <c r="E26" s="102" t="s">
        <v>143</v>
      </c>
      <c r="F26" s="103" t="s">
        <v>144</v>
      </c>
      <c r="G26" s="103">
        <v>20600</v>
      </c>
      <c r="H26" s="104" t="s">
        <v>145</v>
      </c>
      <c r="I26" s="103" t="s">
        <v>147</v>
      </c>
      <c r="J26" s="135" t="s">
        <v>139</v>
      </c>
      <c r="K26" s="106">
        <v>0.06</v>
      </c>
      <c r="L26" s="136" t="s">
        <v>34</v>
      </c>
      <c r="M26" s="108">
        <v>43160</v>
      </c>
      <c r="N26" s="108">
        <f t="shared" si="7"/>
        <v>43312</v>
      </c>
      <c r="O26" s="109"/>
      <c r="P26" s="110"/>
      <c r="Q26" s="111">
        <v>245000</v>
      </c>
      <c r="R26" s="111"/>
      <c r="S26" s="112"/>
      <c r="T26" s="111">
        <f t="shared" si="9"/>
        <v>245000</v>
      </c>
      <c r="U26" s="113">
        <f t="shared" si="10"/>
        <v>14700</v>
      </c>
      <c r="V26" s="114">
        <f t="shared" si="11"/>
        <v>2940</v>
      </c>
      <c r="W26" s="115">
        <f t="shared" si="12"/>
        <v>11760</v>
      </c>
      <c r="X26" s="113">
        <f t="shared" si="13"/>
        <v>0</v>
      </c>
      <c r="Y26" s="114">
        <f t="shared" si="14"/>
        <v>0</v>
      </c>
      <c r="Z26" s="115">
        <f t="shared" si="15"/>
        <v>0</v>
      </c>
      <c r="AA26" s="116">
        <f t="shared" si="16"/>
        <v>0.24999999999999989</v>
      </c>
      <c r="AB26" s="117">
        <f t="shared" si="22"/>
        <v>0</v>
      </c>
      <c r="AC26" s="117">
        <f t="shared" si="22"/>
        <v>0</v>
      </c>
      <c r="AD26" s="117">
        <f t="shared" si="22"/>
        <v>0.15</v>
      </c>
      <c r="AE26" s="117">
        <f t="shared" si="22"/>
        <v>0.1</v>
      </c>
      <c r="AF26" s="117">
        <f t="shared" si="22"/>
        <v>0.15</v>
      </c>
      <c r="AG26" s="117">
        <f t="shared" si="22"/>
        <v>0.15</v>
      </c>
      <c r="AH26" s="117">
        <f t="shared" si="22"/>
        <v>0.15</v>
      </c>
      <c r="AI26" s="117">
        <f t="shared" si="22"/>
        <v>0.05</v>
      </c>
      <c r="AJ26" s="117">
        <f t="shared" si="22"/>
        <v>0</v>
      </c>
      <c r="AK26" s="118">
        <f t="shared" si="22"/>
        <v>0</v>
      </c>
      <c r="AL26" s="119">
        <f t="shared" si="18"/>
        <v>2939.9999999999986</v>
      </c>
      <c r="AM26" s="114">
        <f t="shared" si="18"/>
        <v>0</v>
      </c>
      <c r="AN26" s="114">
        <f t="shared" si="18"/>
        <v>0</v>
      </c>
      <c r="AO26" s="114">
        <f t="shared" si="18"/>
        <v>1764</v>
      </c>
      <c r="AP26" s="114">
        <f t="shared" si="18"/>
        <v>1176</v>
      </c>
      <c r="AQ26" s="114">
        <f t="shared" si="18"/>
        <v>1764</v>
      </c>
      <c r="AR26" s="114">
        <f t="shared" si="18"/>
        <v>1764</v>
      </c>
      <c r="AS26" s="114">
        <f t="shared" si="18"/>
        <v>1764</v>
      </c>
      <c r="AT26" s="114">
        <f t="shared" si="18"/>
        <v>588</v>
      </c>
      <c r="AU26" s="114">
        <f t="shared" si="18"/>
        <v>0</v>
      </c>
      <c r="AV26" s="114">
        <f t="shared" si="18"/>
        <v>0</v>
      </c>
      <c r="AW26" s="334"/>
      <c r="AX26" s="122"/>
      <c r="AY26" s="117"/>
      <c r="AZ26" s="117"/>
      <c r="BA26" s="117"/>
      <c r="BB26" s="117"/>
      <c r="BC26" s="117"/>
      <c r="BD26" s="117"/>
      <c r="BE26" s="117"/>
      <c r="BF26" s="117"/>
      <c r="BG26" s="117"/>
      <c r="BH26" s="118"/>
      <c r="BI26" s="121"/>
      <c r="BJ26" s="120"/>
      <c r="BK26" s="120"/>
      <c r="BL26" s="120"/>
      <c r="BM26" s="120"/>
      <c r="BN26" s="120"/>
      <c r="BO26" s="120"/>
      <c r="BP26" s="120"/>
      <c r="BQ26" s="120"/>
      <c r="BR26" s="120"/>
      <c r="BS26" s="123"/>
    </row>
    <row r="27" spans="1:71" ht="16.2" thickBot="1" x14ac:dyDescent="0.35">
      <c r="X27" s="130">
        <f>SUM(X4:X26)</f>
        <v>3085000</v>
      </c>
      <c r="Y27" s="131">
        <f>SUM(Y4:Y26)</f>
        <v>617000</v>
      </c>
      <c r="Z27" s="132">
        <f>SUM(Z4:Z26)</f>
        <v>2468000</v>
      </c>
      <c r="AL27" s="133">
        <f t="shared" ref="AL27:AV27" si="24">SUM(AL4:AL26)</f>
        <v>170073.37499999991</v>
      </c>
      <c r="AM27" s="134">
        <f t="shared" si="24"/>
        <v>0</v>
      </c>
      <c r="AN27" s="134">
        <f t="shared" si="24"/>
        <v>0</v>
      </c>
      <c r="AO27" s="134">
        <f t="shared" si="24"/>
        <v>102044.02499999999</v>
      </c>
      <c r="AP27" s="134">
        <f t="shared" si="24"/>
        <v>68029.350000000006</v>
      </c>
      <c r="AQ27" s="134">
        <f t="shared" si="24"/>
        <v>102044.02499999999</v>
      </c>
      <c r="AR27" s="134">
        <f t="shared" si="24"/>
        <v>102044.02499999999</v>
      </c>
      <c r="AS27" s="134">
        <f t="shared" si="24"/>
        <v>102044.02499999999</v>
      </c>
      <c r="AT27" s="134">
        <f t="shared" si="24"/>
        <v>34014.675000000003</v>
      </c>
      <c r="AU27" s="134">
        <f t="shared" si="24"/>
        <v>0</v>
      </c>
      <c r="AV27" s="134">
        <f t="shared" si="24"/>
        <v>0</v>
      </c>
      <c r="AW27" s="335"/>
      <c r="BI27" s="129">
        <f t="shared" ref="BI27:BS27" si="25">SUM(BI4:BI26)</f>
        <v>417999.99999999988</v>
      </c>
      <c r="BJ27" s="129">
        <f t="shared" si="25"/>
        <v>79600</v>
      </c>
      <c r="BK27" s="129">
        <f t="shared" si="25"/>
        <v>119400</v>
      </c>
      <c r="BL27" s="129">
        <f t="shared" si="25"/>
        <v>370200</v>
      </c>
      <c r="BM27" s="129">
        <f t="shared" si="25"/>
        <v>246800</v>
      </c>
      <c r="BN27" s="129">
        <f t="shared" si="25"/>
        <v>370200</v>
      </c>
      <c r="BO27" s="129">
        <f t="shared" si="25"/>
        <v>370200</v>
      </c>
      <c r="BP27" s="129">
        <f t="shared" si="25"/>
        <v>370200</v>
      </c>
      <c r="BQ27" s="129">
        <f t="shared" si="25"/>
        <v>123400</v>
      </c>
      <c r="BR27" s="129">
        <f t="shared" si="25"/>
        <v>0</v>
      </c>
      <c r="BS27" s="129">
        <f t="shared" si="25"/>
        <v>0</v>
      </c>
    </row>
  </sheetData>
  <mergeCells count="4">
    <mergeCell ref="U2:W2"/>
    <mergeCell ref="X2:Z2"/>
    <mergeCell ref="AL2:AV2"/>
    <mergeCell ref="BI2:BS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3">
              <controlPr defaultSize="0" autoFill="0" autoPict="0" macro="[0]!Invoice_template_generator3">
                <anchor moveWithCells="1" sizeWithCells="1">
                  <from>
                    <xdr:col>4</xdr:col>
                    <xdr:colOff>358140</xdr:colOff>
                    <xdr:row>30</xdr:row>
                    <xdr:rowOff>91440</xdr:rowOff>
                  </from>
                  <to>
                    <xdr:col>7</xdr:col>
                    <xdr:colOff>495300</xdr:colOff>
                    <xdr:row>36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A1:BS22"/>
  <sheetViews>
    <sheetView showZeros="0" tabSelected="1" topLeftCell="A19" zoomScaleNormal="100" workbookViewId="0">
      <selection activeCell="J28" sqref="J28"/>
    </sheetView>
  </sheetViews>
  <sheetFormatPr baseColWidth="10" defaultRowHeight="15.6" x14ac:dyDescent="0.3"/>
  <cols>
    <col min="1" max="1" width="8.5" customWidth="1"/>
    <col min="3" max="3" width="9.69921875" customWidth="1"/>
    <col min="4" max="4" width="9.5" customWidth="1"/>
    <col min="5" max="5" width="39.296875" customWidth="1"/>
    <col min="6" max="6" width="20.296875" customWidth="1"/>
    <col min="9" max="9" width="25" customWidth="1"/>
    <col min="10" max="10" width="14.19921875" customWidth="1"/>
    <col min="13" max="13" width="12.5" bestFit="1" customWidth="1"/>
    <col min="20" max="20" width="13.19921875" customWidth="1"/>
    <col min="23" max="23" width="16.296875" bestFit="1" customWidth="1"/>
  </cols>
  <sheetData>
    <row r="1" spans="1:71" s="15" customFormat="1" ht="32.4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3" t="str">
        <f>IF(U1+X1-T2=0,"","ERROR")</f>
        <v/>
      </c>
      <c r="U1" s="4">
        <f>SUM(U4:U21)</f>
        <v>40000</v>
      </c>
      <c r="V1" s="4">
        <f t="shared" ref="V1:W1" si="0">SUM(V4:V21)</f>
        <v>8000</v>
      </c>
      <c r="W1" s="4">
        <f t="shared" si="0"/>
        <v>129093.5</v>
      </c>
      <c r="X1" s="4">
        <f>SUM(X4:X21)</f>
        <v>280000</v>
      </c>
      <c r="Y1" s="5">
        <f t="shared" ref="Y1:Z1" si="1">SUM(Y4:Y21)</f>
        <v>56000</v>
      </c>
      <c r="Z1" s="6">
        <f t="shared" si="1"/>
        <v>224000</v>
      </c>
      <c r="AA1" s="7"/>
      <c r="AB1" s="8">
        <v>43251</v>
      </c>
      <c r="AC1" s="8">
        <v>43256</v>
      </c>
      <c r="AD1" s="8">
        <v>43312</v>
      </c>
      <c r="AE1" s="8">
        <v>43404</v>
      </c>
      <c r="AF1" s="8">
        <v>43496</v>
      </c>
      <c r="AG1" s="8">
        <v>43585</v>
      </c>
      <c r="AH1" s="8">
        <v>43646</v>
      </c>
      <c r="AI1" s="8">
        <v>43708</v>
      </c>
      <c r="AJ1" s="8">
        <v>43784</v>
      </c>
      <c r="AK1" s="8"/>
      <c r="AL1" s="9"/>
      <c r="AM1" s="9">
        <f>AB1</f>
        <v>43251</v>
      </c>
      <c r="AN1" s="9">
        <f t="shared" ref="AN1:AV1" si="2">AC1</f>
        <v>43256</v>
      </c>
      <c r="AO1" s="9">
        <f t="shared" si="2"/>
        <v>43312</v>
      </c>
      <c r="AP1" s="9">
        <f t="shared" si="2"/>
        <v>43404</v>
      </c>
      <c r="AQ1" s="9">
        <f t="shared" si="2"/>
        <v>43496</v>
      </c>
      <c r="AR1" s="9">
        <f t="shared" si="2"/>
        <v>43585</v>
      </c>
      <c r="AS1" s="9">
        <f t="shared" si="2"/>
        <v>43646</v>
      </c>
      <c r="AT1" s="9">
        <f t="shared" si="2"/>
        <v>43708</v>
      </c>
      <c r="AU1" s="9">
        <f t="shared" si="2"/>
        <v>43784</v>
      </c>
      <c r="AV1" s="9">
        <f t="shared" si="2"/>
        <v>0</v>
      </c>
      <c r="AW1" s="330"/>
      <c r="AX1" s="10"/>
      <c r="AY1" s="11">
        <f t="shared" ref="AY1:BH1" si="3">AM1</f>
        <v>43251</v>
      </c>
      <c r="AZ1" s="11">
        <f t="shared" si="3"/>
        <v>43256</v>
      </c>
      <c r="BA1" s="11">
        <f t="shared" si="3"/>
        <v>43312</v>
      </c>
      <c r="BB1" s="11">
        <f t="shared" si="3"/>
        <v>43404</v>
      </c>
      <c r="BC1" s="11">
        <f t="shared" si="3"/>
        <v>43496</v>
      </c>
      <c r="BD1" s="11">
        <f t="shared" si="3"/>
        <v>43585</v>
      </c>
      <c r="BE1" s="11">
        <f t="shared" si="3"/>
        <v>43646</v>
      </c>
      <c r="BF1" s="11">
        <f t="shared" si="3"/>
        <v>43708</v>
      </c>
      <c r="BG1" s="11">
        <f t="shared" si="3"/>
        <v>43784</v>
      </c>
      <c r="BH1" s="12">
        <f t="shared" si="3"/>
        <v>0</v>
      </c>
      <c r="BI1" s="13"/>
      <c r="BJ1" s="11">
        <f t="shared" ref="BJ1:BS1" si="4">AM1</f>
        <v>43251</v>
      </c>
      <c r="BK1" s="11">
        <f t="shared" si="4"/>
        <v>43256</v>
      </c>
      <c r="BL1" s="11">
        <f t="shared" si="4"/>
        <v>43312</v>
      </c>
      <c r="BM1" s="11">
        <f t="shared" si="4"/>
        <v>43404</v>
      </c>
      <c r="BN1" s="11">
        <f t="shared" si="4"/>
        <v>43496</v>
      </c>
      <c r="BO1" s="11">
        <f t="shared" si="4"/>
        <v>43585</v>
      </c>
      <c r="BP1" s="11">
        <f t="shared" si="4"/>
        <v>43646</v>
      </c>
      <c r="BQ1" s="11">
        <f t="shared" si="4"/>
        <v>43708</v>
      </c>
      <c r="BR1" s="11">
        <f t="shared" si="4"/>
        <v>43784</v>
      </c>
      <c r="BS1" s="14">
        <f t="shared" si="4"/>
        <v>0</v>
      </c>
    </row>
    <row r="2" spans="1:71" s="15" customFormat="1" ht="25.2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6" t="s">
        <v>1</v>
      </c>
      <c r="O2" s="11">
        <v>42957</v>
      </c>
      <c r="P2" s="1"/>
      <c r="Q2" s="17"/>
      <c r="R2" s="17"/>
      <c r="S2" s="18"/>
      <c r="T2" s="19">
        <f>SUM(T4:T19)</f>
        <v>320000</v>
      </c>
      <c r="U2" s="339" t="s">
        <v>2</v>
      </c>
      <c r="V2" s="340"/>
      <c r="W2" s="341"/>
      <c r="X2" s="339" t="s">
        <v>3</v>
      </c>
      <c r="Y2" s="340"/>
      <c r="Z2" s="341"/>
      <c r="AA2" s="20">
        <f>SUM(AB2:AK2)</f>
        <v>1</v>
      </c>
      <c r="AB2" s="21">
        <v>0.35</v>
      </c>
      <c r="AC2" s="21">
        <v>0.3</v>
      </c>
      <c r="AD2" s="21">
        <v>0.3</v>
      </c>
      <c r="AE2" s="21">
        <v>0.05</v>
      </c>
      <c r="AF2" s="21">
        <v>0</v>
      </c>
      <c r="AG2" s="21">
        <v>0</v>
      </c>
      <c r="AH2" s="21">
        <v>0</v>
      </c>
      <c r="AI2" s="21">
        <v>0</v>
      </c>
      <c r="AJ2" s="21">
        <v>0</v>
      </c>
      <c r="AK2" s="21">
        <v>0</v>
      </c>
      <c r="AL2" s="342" t="s">
        <v>4</v>
      </c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31"/>
      <c r="AX2" s="22"/>
      <c r="AY2" s="22">
        <f t="shared" ref="AY2:BH2" si="5">AB2</f>
        <v>0.35</v>
      </c>
      <c r="AZ2" s="22">
        <f t="shared" si="5"/>
        <v>0.3</v>
      </c>
      <c r="BA2" s="22">
        <f t="shared" si="5"/>
        <v>0.3</v>
      </c>
      <c r="BB2" s="22">
        <f t="shared" si="5"/>
        <v>0.05</v>
      </c>
      <c r="BC2" s="22">
        <f t="shared" si="5"/>
        <v>0</v>
      </c>
      <c r="BD2" s="22">
        <f t="shared" si="5"/>
        <v>0</v>
      </c>
      <c r="BE2" s="22">
        <f t="shared" si="5"/>
        <v>0</v>
      </c>
      <c r="BF2" s="22">
        <f t="shared" si="5"/>
        <v>0</v>
      </c>
      <c r="BG2" s="22">
        <f t="shared" si="5"/>
        <v>0</v>
      </c>
      <c r="BH2" s="23">
        <f t="shared" si="5"/>
        <v>0</v>
      </c>
      <c r="BI2" s="343" t="s">
        <v>5</v>
      </c>
      <c r="BJ2" s="343"/>
      <c r="BK2" s="343"/>
      <c r="BL2" s="343"/>
      <c r="BM2" s="343"/>
      <c r="BN2" s="343"/>
      <c r="BO2" s="343"/>
      <c r="BP2" s="343"/>
      <c r="BQ2" s="343"/>
      <c r="BR2" s="343"/>
      <c r="BS2" s="344"/>
    </row>
    <row r="3" spans="1:71" s="15" customFormat="1" ht="16.2" thickBot="1" x14ac:dyDescent="0.35">
      <c r="A3" s="24" t="s">
        <v>6</v>
      </c>
      <c r="B3" s="24" t="s">
        <v>7</v>
      </c>
      <c r="C3" s="24" t="s">
        <v>8</v>
      </c>
      <c r="D3" s="24" t="s">
        <v>9</v>
      </c>
      <c r="E3" s="24" t="s">
        <v>10</v>
      </c>
      <c r="F3" s="24" t="s">
        <v>11</v>
      </c>
      <c r="G3" s="24" t="s">
        <v>12</v>
      </c>
      <c r="H3" s="24" t="s">
        <v>13</v>
      </c>
      <c r="I3" s="24" t="s">
        <v>14</v>
      </c>
      <c r="J3" s="24" t="s">
        <v>0</v>
      </c>
      <c r="K3" s="24" t="s">
        <v>15</v>
      </c>
      <c r="L3" s="24" t="s">
        <v>16</v>
      </c>
      <c r="M3" s="24" t="s">
        <v>17</v>
      </c>
      <c r="N3" s="24" t="s">
        <v>18</v>
      </c>
      <c r="O3" s="24" t="s">
        <v>19</v>
      </c>
      <c r="P3" s="24" t="s">
        <v>20</v>
      </c>
      <c r="Q3" s="25" t="s">
        <v>7</v>
      </c>
      <c r="R3" s="26" t="s">
        <v>9</v>
      </c>
      <c r="S3" s="27" t="s">
        <v>8</v>
      </c>
      <c r="T3" s="27" t="s">
        <v>21</v>
      </c>
      <c r="U3" s="28" t="s">
        <v>22</v>
      </c>
      <c r="V3" s="29">
        <v>0.2</v>
      </c>
      <c r="W3" s="30">
        <v>0.8</v>
      </c>
      <c r="X3" s="28" t="s">
        <v>22</v>
      </c>
      <c r="Y3" s="29">
        <v>0.2</v>
      </c>
      <c r="Z3" s="29">
        <v>0.8</v>
      </c>
      <c r="AA3" s="31" t="s">
        <v>23</v>
      </c>
      <c r="AB3" s="24" t="s">
        <v>24</v>
      </c>
      <c r="AC3" s="24" t="s">
        <v>25</v>
      </c>
      <c r="AD3" s="24" t="s">
        <v>26</v>
      </c>
      <c r="AE3" s="24" t="s">
        <v>27</v>
      </c>
      <c r="AF3" s="24" t="s">
        <v>28</v>
      </c>
      <c r="AG3" s="24" t="s">
        <v>29</v>
      </c>
      <c r="AH3" s="24" t="s">
        <v>30</v>
      </c>
      <c r="AI3" s="24" t="s">
        <v>31</v>
      </c>
      <c r="AJ3" s="24" t="s">
        <v>32</v>
      </c>
      <c r="AK3" s="32" t="s">
        <v>33</v>
      </c>
      <c r="AL3" s="33" t="str">
        <f t="shared" ref="AL3:AV3" si="6">AA3</f>
        <v>Tranche 0</v>
      </c>
      <c r="AM3" s="33" t="str">
        <f t="shared" si="6"/>
        <v>Tranche 1</v>
      </c>
      <c r="AN3" s="33" t="str">
        <f t="shared" si="6"/>
        <v>Tranche 2</v>
      </c>
      <c r="AO3" s="33" t="str">
        <f t="shared" si="6"/>
        <v>Tranche 3</v>
      </c>
      <c r="AP3" s="33" t="str">
        <f t="shared" si="6"/>
        <v>Tranche 4</v>
      </c>
      <c r="AQ3" s="33" t="str">
        <f t="shared" si="6"/>
        <v>Tranche 5</v>
      </c>
      <c r="AR3" s="33" t="str">
        <f t="shared" si="6"/>
        <v>Tranche 6</v>
      </c>
      <c r="AS3" s="33" t="str">
        <f t="shared" si="6"/>
        <v>Tranche 7</v>
      </c>
      <c r="AT3" s="33" t="str">
        <f t="shared" si="6"/>
        <v>Tranche 8</v>
      </c>
      <c r="AU3" s="33" t="str">
        <f t="shared" si="6"/>
        <v>Tranche 9</v>
      </c>
      <c r="AV3" s="33" t="str">
        <f t="shared" si="6"/>
        <v>Tranche 10</v>
      </c>
      <c r="AW3" s="332"/>
      <c r="AX3" s="34" t="s">
        <v>23</v>
      </c>
      <c r="AY3" s="34" t="s">
        <v>24</v>
      </c>
      <c r="AZ3" s="34" t="s">
        <v>25</v>
      </c>
      <c r="BA3" s="34" t="s">
        <v>26</v>
      </c>
      <c r="BB3" s="34" t="s">
        <v>27</v>
      </c>
      <c r="BC3" s="34" t="s">
        <v>28</v>
      </c>
      <c r="BD3" s="34" t="s">
        <v>29</v>
      </c>
      <c r="BE3" s="34" t="s">
        <v>30</v>
      </c>
      <c r="BF3" s="34" t="s">
        <v>31</v>
      </c>
      <c r="BG3" s="34" t="s">
        <v>32</v>
      </c>
      <c r="BH3" s="35" t="s">
        <v>33</v>
      </c>
      <c r="BI3" s="34" t="str">
        <f t="shared" ref="BI3:BS3" si="7">AL3</f>
        <v>Tranche 0</v>
      </c>
      <c r="BJ3" s="34" t="str">
        <f t="shared" si="7"/>
        <v>Tranche 1</v>
      </c>
      <c r="BK3" s="34" t="str">
        <f t="shared" si="7"/>
        <v>Tranche 2</v>
      </c>
      <c r="BL3" s="34" t="str">
        <f t="shared" si="7"/>
        <v>Tranche 3</v>
      </c>
      <c r="BM3" s="34" t="str">
        <f t="shared" si="7"/>
        <v>Tranche 4</v>
      </c>
      <c r="BN3" s="34" t="str">
        <f t="shared" si="7"/>
        <v>Tranche 5</v>
      </c>
      <c r="BO3" s="34" t="str">
        <f t="shared" si="7"/>
        <v>Tranche 6</v>
      </c>
      <c r="BP3" s="34" t="str">
        <f t="shared" si="7"/>
        <v>Tranche 7</v>
      </c>
      <c r="BQ3" s="34" t="str">
        <f t="shared" si="7"/>
        <v>Tranche 8</v>
      </c>
      <c r="BR3" s="34" t="str">
        <f t="shared" si="7"/>
        <v>Tranche 9</v>
      </c>
      <c r="BS3" s="36" t="str">
        <f t="shared" si="7"/>
        <v>Tranche 10</v>
      </c>
    </row>
    <row r="4" spans="1:71" s="15" customFormat="1" ht="16.8" thickTop="1" thickBot="1" x14ac:dyDescent="0.35">
      <c r="A4" s="137"/>
      <c r="B4" s="37" t="s">
        <v>81</v>
      </c>
      <c r="C4" s="38"/>
      <c r="D4" s="39"/>
      <c r="E4" s="40"/>
      <c r="F4" s="41"/>
      <c r="G4" s="41"/>
      <c r="H4" s="42"/>
      <c r="I4" s="41"/>
      <c r="J4" s="43"/>
      <c r="K4" s="44">
        <v>1</v>
      </c>
      <c r="L4" s="45"/>
      <c r="M4" s="46">
        <v>0</v>
      </c>
      <c r="N4" s="46" t="str">
        <f t="shared" ref="N4:N21" si="8">IF(L4="OK",EOMONTH(M4,4),"")</f>
        <v/>
      </c>
      <c r="O4" s="47">
        <v>3</v>
      </c>
      <c r="P4" s="48">
        <f t="shared" ref="P4:P19" si="9">IF(L4="OK","",EOMONTH($O$2,O4+5))</f>
        <v>43220</v>
      </c>
      <c r="Q4" s="49">
        <v>20000</v>
      </c>
      <c r="R4" s="49"/>
      <c r="S4" s="50"/>
      <c r="T4" s="49">
        <f t="shared" ref="T4:T21" si="10">Q4+R4+S4</f>
        <v>20000</v>
      </c>
      <c r="U4" s="51">
        <f t="shared" ref="U4:U21" si="11">IF(L4="OK",T4*K4,0)</f>
        <v>0</v>
      </c>
      <c r="V4" s="52">
        <f t="shared" ref="V4:V21" si="12">U4*$V$3</f>
        <v>0</v>
      </c>
      <c r="W4" s="53">
        <f t="shared" ref="W4:W21" si="13">U4*$W$3</f>
        <v>0</v>
      </c>
      <c r="X4" s="51">
        <f t="shared" ref="X4:X19" si="14">IF(L4="OK",0,T4)</f>
        <v>20000</v>
      </c>
      <c r="Y4" s="52">
        <f t="shared" ref="Y4:Y19" si="15">X4*$V$3</f>
        <v>4000</v>
      </c>
      <c r="Z4" s="53">
        <f t="shared" ref="Z4:Z19" si="16">X4*$W$3</f>
        <v>16000</v>
      </c>
      <c r="AA4" s="54">
        <f t="shared" ref="AA4:AA21" si="17">1-SUM(AB4:AK4)</f>
        <v>1</v>
      </c>
      <c r="AB4" s="55">
        <f t="shared" ref="AB4:AK20" si="18">IF(AB$1&lt;$N4,0,AB$2)</f>
        <v>0</v>
      </c>
      <c r="AC4" s="55">
        <f t="shared" si="18"/>
        <v>0</v>
      </c>
      <c r="AD4" s="55">
        <f t="shared" si="18"/>
        <v>0</v>
      </c>
      <c r="AE4" s="55">
        <f t="shared" si="18"/>
        <v>0</v>
      </c>
      <c r="AF4" s="55">
        <f t="shared" si="18"/>
        <v>0</v>
      </c>
      <c r="AG4" s="55">
        <f t="shared" si="18"/>
        <v>0</v>
      </c>
      <c r="AH4" s="55">
        <f t="shared" si="18"/>
        <v>0</v>
      </c>
      <c r="AI4" s="55">
        <f t="shared" si="18"/>
        <v>0</v>
      </c>
      <c r="AJ4" s="55">
        <f t="shared" si="18"/>
        <v>0</v>
      </c>
      <c r="AK4" s="56">
        <f t="shared" si="18"/>
        <v>0</v>
      </c>
      <c r="AL4" s="57">
        <f t="shared" ref="AL4:AV21" si="19">$W4*AA4</f>
        <v>0</v>
      </c>
      <c r="AM4" s="52">
        <f t="shared" si="19"/>
        <v>0</v>
      </c>
      <c r="AN4" s="52">
        <f t="shared" si="19"/>
        <v>0</v>
      </c>
      <c r="AO4" s="52">
        <f t="shared" si="19"/>
        <v>0</v>
      </c>
      <c r="AP4" s="52">
        <f t="shared" si="19"/>
        <v>0</v>
      </c>
      <c r="AQ4" s="52">
        <f t="shared" si="19"/>
        <v>0</v>
      </c>
      <c r="AR4" s="52">
        <f t="shared" si="19"/>
        <v>0</v>
      </c>
      <c r="AS4" s="52">
        <f t="shared" si="19"/>
        <v>0</v>
      </c>
      <c r="AT4" s="52">
        <f t="shared" si="19"/>
        <v>0</v>
      </c>
      <c r="AU4" s="52">
        <f t="shared" si="19"/>
        <v>0</v>
      </c>
      <c r="AV4" s="52">
        <f t="shared" si="19"/>
        <v>0</v>
      </c>
      <c r="AW4" s="333"/>
      <c r="AX4" s="60">
        <f t="shared" ref="AX4:AX19" si="20">1-SUM(AY4:BH4)</f>
        <v>0</v>
      </c>
      <c r="AY4" s="55">
        <f t="shared" ref="AY4:BH19" si="21">IF(AY$1&lt;$P4,0,AY$2)</f>
        <v>0.35</v>
      </c>
      <c r="AZ4" s="55">
        <f t="shared" si="21"/>
        <v>0.3</v>
      </c>
      <c r="BA4" s="55">
        <f t="shared" si="21"/>
        <v>0.3</v>
      </c>
      <c r="BB4" s="55">
        <f t="shared" si="21"/>
        <v>0.05</v>
      </c>
      <c r="BC4" s="55">
        <f t="shared" si="21"/>
        <v>0</v>
      </c>
      <c r="BD4" s="55">
        <f t="shared" si="21"/>
        <v>0</v>
      </c>
      <c r="BE4" s="55">
        <f t="shared" si="21"/>
        <v>0</v>
      </c>
      <c r="BF4" s="55">
        <f t="shared" si="21"/>
        <v>0</v>
      </c>
      <c r="BG4" s="55">
        <f t="shared" si="21"/>
        <v>0</v>
      </c>
      <c r="BH4" s="56">
        <f t="shared" si="21"/>
        <v>0</v>
      </c>
      <c r="BI4" s="59">
        <f t="shared" ref="BI4:BS19" si="22">$Z4*AX4</f>
        <v>0</v>
      </c>
      <c r="BJ4" s="58">
        <f t="shared" si="22"/>
        <v>5600</v>
      </c>
      <c r="BK4" s="58">
        <f t="shared" si="22"/>
        <v>4800</v>
      </c>
      <c r="BL4" s="58">
        <f t="shared" si="22"/>
        <v>4800</v>
      </c>
      <c r="BM4" s="58">
        <f t="shared" si="22"/>
        <v>800</v>
      </c>
      <c r="BN4" s="58">
        <f t="shared" si="22"/>
        <v>0</v>
      </c>
      <c r="BO4" s="58">
        <f t="shared" si="22"/>
        <v>0</v>
      </c>
      <c r="BP4" s="58">
        <f t="shared" si="22"/>
        <v>0</v>
      </c>
      <c r="BQ4" s="58">
        <f t="shared" si="22"/>
        <v>0</v>
      </c>
      <c r="BR4" s="58">
        <f t="shared" si="22"/>
        <v>0</v>
      </c>
      <c r="BS4" s="61">
        <f t="shared" si="22"/>
        <v>0</v>
      </c>
    </row>
    <row r="5" spans="1:71" s="15" customFormat="1" ht="16.8" thickTop="1" thickBot="1" x14ac:dyDescent="0.35">
      <c r="A5" s="138"/>
      <c r="B5" s="62" t="s">
        <v>82</v>
      </c>
      <c r="C5" s="63"/>
      <c r="D5" s="64"/>
      <c r="E5" s="65"/>
      <c r="F5" s="66"/>
      <c r="G5" s="66"/>
      <c r="H5" s="67"/>
      <c r="I5" s="66"/>
      <c r="J5" s="68"/>
      <c r="K5" s="69">
        <v>1</v>
      </c>
      <c r="L5" s="45"/>
      <c r="M5" s="70">
        <v>0</v>
      </c>
      <c r="N5" s="70" t="str">
        <f t="shared" si="8"/>
        <v/>
      </c>
      <c r="O5" s="71">
        <v>3</v>
      </c>
      <c r="P5" s="72">
        <f t="shared" si="9"/>
        <v>43220</v>
      </c>
      <c r="Q5" s="73">
        <v>20000</v>
      </c>
      <c r="R5" s="73"/>
      <c r="S5" s="74"/>
      <c r="T5" s="73">
        <f t="shared" si="10"/>
        <v>20000</v>
      </c>
      <c r="U5" s="75">
        <f t="shared" si="11"/>
        <v>0</v>
      </c>
      <c r="V5" s="76">
        <f t="shared" si="12"/>
        <v>0</v>
      </c>
      <c r="W5" s="77">
        <f t="shared" si="13"/>
        <v>0</v>
      </c>
      <c r="X5" s="75">
        <f t="shared" si="14"/>
        <v>20000</v>
      </c>
      <c r="Y5" s="76">
        <f t="shared" si="15"/>
        <v>4000</v>
      </c>
      <c r="Z5" s="77">
        <f t="shared" si="16"/>
        <v>16000</v>
      </c>
      <c r="AA5" s="78">
        <f t="shared" si="17"/>
        <v>1</v>
      </c>
      <c r="AB5" s="79">
        <f t="shared" si="18"/>
        <v>0</v>
      </c>
      <c r="AC5" s="79">
        <f t="shared" si="18"/>
        <v>0</v>
      </c>
      <c r="AD5" s="79">
        <f t="shared" si="18"/>
        <v>0</v>
      </c>
      <c r="AE5" s="79">
        <f t="shared" si="18"/>
        <v>0</v>
      </c>
      <c r="AF5" s="79">
        <f t="shared" si="18"/>
        <v>0</v>
      </c>
      <c r="AG5" s="79">
        <f t="shared" si="18"/>
        <v>0</v>
      </c>
      <c r="AH5" s="79">
        <f t="shared" si="18"/>
        <v>0</v>
      </c>
      <c r="AI5" s="79">
        <f t="shared" si="18"/>
        <v>0</v>
      </c>
      <c r="AJ5" s="79">
        <f t="shared" si="18"/>
        <v>0</v>
      </c>
      <c r="AK5" s="80">
        <f t="shared" si="18"/>
        <v>0</v>
      </c>
      <c r="AL5" s="81">
        <f t="shared" si="19"/>
        <v>0</v>
      </c>
      <c r="AM5" s="76">
        <f t="shared" si="19"/>
        <v>0</v>
      </c>
      <c r="AN5" s="76">
        <f t="shared" si="19"/>
        <v>0</v>
      </c>
      <c r="AO5" s="76">
        <f t="shared" si="19"/>
        <v>0</v>
      </c>
      <c r="AP5" s="76">
        <f t="shared" si="19"/>
        <v>0</v>
      </c>
      <c r="AQ5" s="76">
        <f t="shared" si="19"/>
        <v>0</v>
      </c>
      <c r="AR5" s="76">
        <f t="shared" si="19"/>
        <v>0</v>
      </c>
      <c r="AS5" s="76">
        <f t="shared" si="19"/>
        <v>0</v>
      </c>
      <c r="AT5" s="76">
        <f t="shared" si="19"/>
        <v>0</v>
      </c>
      <c r="AU5" s="76">
        <f t="shared" si="19"/>
        <v>0</v>
      </c>
      <c r="AV5" s="76">
        <f t="shared" si="19"/>
        <v>0</v>
      </c>
      <c r="AW5" s="333"/>
      <c r="AX5" s="84">
        <f t="shared" si="20"/>
        <v>0</v>
      </c>
      <c r="AY5" s="79">
        <f t="shared" si="21"/>
        <v>0.35</v>
      </c>
      <c r="AZ5" s="79">
        <f t="shared" si="21"/>
        <v>0.3</v>
      </c>
      <c r="BA5" s="79">
        <f t="shared" si="21"/>
        <v>0.3</v>
      </c>
      <c r="BB5" s="79">
        <f t="shared" si="21"/>
        <v>0.05</v>
      </c>
      <c r="BC5" s="79">
        <f t="shared" si="21"/>
        <v>0</v>
      </c>
      <c r="BD5" s="79">
        <f t="shared" si="21"/>
        <v>0</v>
      </c>
      <c r="BE5" s="79">
        <f t="shared" si="21"/>
        <v>0</v>
      </c>
      <c r="BF5" s="79">
        <f t="shared" si="21"/>
        <v>0</v>
      </c>
      <c r="BG5" s="79">
        <f t="shared" si="21"/>
        <v>0</v>
      </c>
      <c r="BH5" s="80">
        <f t="shared" si="21"/>
        <v>0</v>
      </c>
      <c r="BI5" s="83">
        <f t="shared" si="22"/>
        <v>0</v>
      </c>
      <c r="BJ5" s="82">
        <f t="shared" si="22"/>
        <v>5600</v>
      </c>
      <c r="BK5" s="82">
        <f t="shared" si="22"/>
        <v>4800</v>
      </c>
      <c r="BL5" s="82">
        <f t="shared" si="22"/>
        <v>4800</v>
      </c>
      <c r="BM5" s="82">
        <f t="shared" si="22"/>
        <v>800</v>
      </c>
      <c r="BN5" s="82">
        <f t="shared" si="22"/>
        <v>0</v>
      </c>
      <c r="BO5" s="82">
        <f t="shared" si="22"/>
        <v>0</v>
      </c>
      <c r="BP5" s="82">
        <f t="shared" si="22"/>
        <v>0</v>
      </c>
      <c r="BQ5" s="82">
        <f t="shared" si="22"/>
        <v>0</v>
      </c>
      <c r="BR5" s="82">
        <f t="shared" si="22"/>
        <v>0</v>
      </c>
      <c r="BS5" s="85">
        <f t="shared" si="22"/>
        <v>0</v>
      </c>
    </row>
    <row r="6" spans="1:71" s="15" customFormat="1" ht="16.8" thickTop="1" thickBot="1" x14ac:dyDescent="0.35">
      <c r="A6" s="138">
        <v>1</v>
      </c>
      <c r="B6" s="86" t="s">
        <v>83</v>
      </c>
      <c r="C6" s="87"/>
      <c r="D6" s="88"/>
      <c r="E6" s="89" t="s">
        <v>97</v>
      </c>
      <c r="F6" s="90" t="s">
        <v>98</v>
      </c>
      <c r="G6" s="90">
        <v>75000</v>
      </c>
      <c r="H6" s="91" t="s">
        <v>99</v>
      </c>
      <c r="I6" s="90" t="s">
        <v>121</v>
      </c>
      <c r="J6" s="92" t="s">
        <v>111</v>
      </c>
      <c r="K6" s="44">
        <v>1</v>
      </c>
      <c r="L6" s="45" t="s">
        <v>34</v>
      </c>
      <c r="M6" s="93">
        <v>43031</v>
      </c>
      <c r="N6" s="93">
        <f t="shared" si="8"/>
        <v>43159</v>
      </c>
      <c r="O6" s="94"/>
      <c r="P6" s="48" t="str">
        <f t="shared" si="9"/>
        <v/>
      </c>
      <c r="Q6" s="49">
        <v>20000</v>
      </c>
      <c r="R6" s="49"/>
      <c r="S6" s="50"/>
      <c r="T6" s="49">
        <f t="shared" si="10"/>
        <v>20000</v>
      </c>
      <c r="U6" s="51">
        <f t="shared" si="11"/>
        <v>20000</v>
      </c>
      <c r="V6" s="52">
        <f t="shared" si="12"/>
        <v>4000</v>
      </c>
      <c r="W6" s="53">
        <v>113093.5</v>
      </c>
      <c r="X6" s="51">
        <f t="shared" si="14"/>
        <v>0</v>
      </c>
      <c r="Y6" s="52">
        <f t="shared" si="15"/>
        <v>0</v>
      </c>
      <c r="Z6" s="53">
        <f t="shared" si="16"/>
        <v>0</v>
      </c>
      <c r="AA6" s="54">
        <f t="shared" si="17"/>
        <v>0</v>
      </c>
      <c r="AB6" s="55">
        <f t="shared" si="18"/>
        <v>0.35</v>
      </c>
      <c r="AC6" s="55">
        <f t="shared" si="18"/>
        <v>0.3</v>
      </c>
      <c r="AD6" s="55">
        <f t="shared" si="18"/>
        <v>0.3</v>
      </c>
      <c r="AE6" s="55">
        <f t="shared" si="18"/>
        <v>0.05</v>
      </c>
      <c r="AF6" s="55">
        <f t="shared" si="18"/>
        <v>0</v>
      </c>
      <c r="AG6" s="55">
        <f t="shared" si="18"/>
        <v>0</v>
      </c>
      <c r="AH6" s="55">
        <f t="shared" si="18"/>
        <v>0</v>
      </c>
      <c r="AI6" s="55">
        <f t="shared" si="18"/>
        <v>0</v>
      </c>
      <c r="AJ6" s="55">
        <f t="shared" si="18"/>
        <v>0</v>
      </c>
      <c r="AK6" s="56">
        <f t="shared" si="18"/>
        <v>0</v>
      </c>
      <c r="AL6" s="57">
        <f t="shared" si="19"/>
        <v>0</v>
      </c>
      <c r="AM6" s="52">
        <f t="shared" si="19"/>
        <v>39582.724999999999</v>
      </c>
      <c r="AN6" s="52">
        <f t="shared" si="19"/>
        <v>33928.049999999996</v>
      </c>
      <c r="AO6" s="52">
        <f t="shared" si="19"/>
        <v>33928.049999999996</v>
      </c>
      <c r="AP6" s="52">
        <f t="shared" si="19"/>
        <v>5654.6750000000002</v>
      </c>
      <c r="AQ6" s="52">
        <f t="shared" si="19"/>
        <v>0</v>
      </c>
      <c r="AR6" s="52">
        <f t="shared" si="19"/>
        <v>0</v>
      </c>
      <c r="AS6" s="52">
        <f t="shared" si="19"/>
        <v>0</v>
      </c>
      <c r="AT6" s="52">
        <f t="shared" si="19"/>
        <v>0</v>
      </c>
      <c r="AU6" s="52">
        <f t="shared" si="19"/>
        <v>0</v>
      </c>
      <c r="AV6" s="52">
        <f t="shared" si="19"/>
        <v>0</v>
      </c>
      <c r="AW6" s="333"/>
      <c r="AX6" s="60">
        <f t="shared" si="20"/>
        <v>1</v>
      </c>
      <c r="AY6" s="55">
        <f t="shared" si="21"/>
        <v>0</v>
      </c>
      <c r="AZ6" s="55">
        <f t="shared" si="21"/>
        <v>0</v>
      </c>
      <c r="BA6" s="55">
        <f t="shared" si="21"/>
        <v>0</v>
      </c>
      <c r="BB6" s="55">
        <f t="shared" si="21"/>
        <v>0</v>
      </c>
      <c r="BC6" s="55">
        <f t="shared" si="21"/>
        <v>0</v>
      </c>
      <c r="BD6" s="55">
        <f t="shared" si="21"/>
        <v>0</v>
      </c>
      <c r="BE6" s="55">
        <f t="shared" si="21"/>
        <v>0</v>
      </c>
      <c r="BF6" s="55">
        <f t="shared" si="21"/>
        <v>0</v>
      </c>
      <c r="BG6" s="55">
        <f t="shared" si="21"/>
        <v>0</v>
      </c>
      <c r="BH6" s="56">
        <f t="shared" si="21"/>
        <v>0</v>
      </c>
      <c r="BI6" s="59">
        <f t="shared" si="22"/>
        <v>0</v>
      </c>
      <c r="BJ6" s="58">
        <f t="shared" si="22"/>
        <v>0</v>
      </c>
      <c r="BK6" s="58">
        <f t="shared" si="22"/>
        <v>0</v>
      </c>
      <c r="BL6" s="58">
        <f t="shared" si="22"/>
        <v>0</v>
      </c>
      <c r="BM6" s="58">
        <f t="shared" si="22"/>
        <v>0</v>
      </c>
      <c r="BN6" s="58">
        <f t="shared" si="22"/>
        <v>0</v>
      </c>
      <c r="BO6" s="58">
        <f t="shared" si="22"/>
        <v>0</v>
      </c>
      <c r="BP6" s="58">
        <f t="shared" si="22"/>
        <v>0</v>
      </c>
      <c r="BQ6" s="58">
        <f t="shared" si="22"/>
        <v>0</v>
      </c>
      <c r="BR6" s="58">
        <f t="shared" si="22"/>
        <v>0</v>
      </c>
      <c r="BS6" s="61">
        <f t="shared" si="22"/>
        <v>0</v>
      </c>
    </row>
    <row r="7" spans="1:71" s="15" customFormat="1" ht="16.8" thickTop="1" thickBot="1" x14ac:dyDescent="0.35">
      <c r="A7" s="138"/>
      <c r="B7" s="62" t="s">
        <v>84</v>
      </c>
      <c r="C7" s="63"/>
      <c r="D7" s="64"/>
      <c r="E7" s="65"/>
      <c r="F7" s="66"/>
      <c r="G7" s="66"/>
      <c r="H7" s="67"/>
      <c r="I7" s="66"/>
      <c r="J7" s="68"/>
      <c r="K7" s="69">
        <v>1</v>
      </c>
      <c r="L7" s="45"/>
      <c r="M7" s="70">
        <v>0</v>
      </c>
      <c r="N7" s="70" t="str">
        <f t="shared" si="8"/>
        <v/>
      </c>
      <c r="O7" s="71">
        <v>3</v>
      </c>
      <c r="P7" s="72">
        <f t="shared" si="9"/>
        <v>43220</v>
      </c>
      <c r="Q7" s="73">
        <v>20000</v>
      </c>
      <c r="R7" s="73"/>
      <c r="S7" s="74"/>
      <c r="T7" s="73">
        <f t="shared" si="10"/>
        <v>20000</v>
      </c>
      <c r="U7" s="75">
        <f t="shared" si="11"/>
        <v>0</v>
      </c>
      <c r="V7" s="76">
        <f t="shared" si="12"/>
        <v>0</v>
      </c>
      <c r="W7" s="77">
        <f t="shared" si="13"/>
        <v>0</v>
      </c>
      <c r="X7" s="75">
        <f t="shared" si="14"/>
        <v>20000</v>
      </c>
      <c r="Y7" s="76">
        <f t="shared" si="15"/>
        <v>4000</v>
      </c>
      <c r="Z7" s="77">
        <f t="shared" si="16"/>
        <v>16000</v>
      </c>
      <c r="AA7" s="78">
        <f t="shared" si="17"/>
        <v>1</v>
      </c>
      <c r="AB7" s="79">
        <f t="shared" si="18"/>
        <v>0</v>
      </c>
      <c r="AC7" s="79">
        <f t="shared" si="18"/>
        <v>0</v>
      </c>
      <c r="AD7" s="79">
        <f t="shared" si="18"/>
        <v>0</v>
      </c>
      <c r="AE7" s="79">
        <f t="shared" si="18"/>
        <v>0</v>
      </c>
      <c r="AF7" s="79">
        <f t="shared" si="18"/>
        <v>0</v>
      </c>
      <c r="AG7" s="79">
        <f t="shared" si="18"/>
        <v>0</v>
      </c>
      <c r="AH7" s="79">
        <f t="shared" si="18"/>
        <v>0</v>
      </c>
      <c r="AI7" s="79">
        <f t="shared" si="18"/>
        <v>0</v>
      </c>
      <c r="AJ7" s="79">
        <f t="shared" si="18"/>
        <v>0</v>
      </c>
      <c r="AK7" s="80">
        <f t="shared" si="18"/>
        <v>0</v>
      </c>
      <c r="AL7" s="81">
        <f t="shared" si="19"/>
        <v>0</v>
      </c>
      <c r="AM7" s="76">
        <f t="shared" si="19"/>
        <v>0</v>
      </c>
      <c r="AN7" s="76">
        <f t="shared" si="19"/>
        <v>0</v>
      </c>
      <c r="AO7" s="76">
        <f t="shared" si="19"/>
        <v>0</v>
      </c>
      <c r="AP7" s="76">
        <f t="shared" si="19"/>
        <v>0</v>
      </c>
      <c r="AQ7" s="76">
        <f t="shared" si="19"/>
        <v>0</v>
      </c>
      <c r="AR7" s="76">
        <f t="shared" si="19"/>
        <v>0</v>
      </c>
      <c r="AS7" s="76">
        <f t="shared" si="19"/>
        <v>0</v>
      </c>
      <c r="AT7" s="76">
        <f t="shared" si="19"/>
        <v>0</v>
      </c>
      <c r="AU7" s="76">
        <f t="shared" si="19"/>
        <v>0</v>
      </c>
      <c r="AV7" s="76">
        <f t="shared" si="19"/>
        <v>0</v>
      </c>
      <c r="AW7" s="333"/>
      <c r="AX7" s="84">
        <f t="shared" si="20"/>
        <v>0</v>
      </c>
      <c r="AY7" s="79">
        <f t="shared" si="21"/>
        <v>0.35</v>
      </c>
      <c r="AZ7" s="79">
        <f t="shared" si="21"/>
        <v>0.3</v>
      </c>
      <c r="BA7" s="79">
        <f t="shared" si="21"/>
        <v>0.3</v>
      </c>
      <c r="BB7" s="79">
        <f t="shared" si="21"/>
        <v>0.05</v>
      </c>
      <c r="BC7" s="79">
        <f t="shared" si="21"/>
        <v>0</v>
      </c>
      <c r="BD7" s="79">
        <f t="shared" si="21"/>
        <v>0</v>
      </c>
      <c r="BE7" s="79">
        <f t="shared" si="21"/>
        <v>0</v>
      </c>
      <c r="BF7" s="79">
        <f t="shared" si="21"/>
        <v>0</v>
      </c>
      <c r="BG7" s="79">
        <f t="shared" si="21"/>
        <v>0</v>
      </c>
      <c r="BH7" s="80">
        <f t="shared" si="21"/>
        <v>0</v>
      </c>
      <c r="BI7" s="83">
        <f t="shared" si="22"/>
        <v>0</v>
      </c>
      <c r="BJ7" s="82">
        <f t="shared" si="22"/>
        <v>5600</v>
      </c>
      <c r="BK7" s="82">
        <f t="shared" si="22"/>
        <v>4800</v>
      </c>
      <c r="BL7" s="82">
        <f t="shared" si="22"/>
        <v>4800</v>
      </c>
      <c r="BM7" s="82">
        <f t="shared" si="22"/>
        <v>800</v>
      </c>
      <c r="BN7" s="82">
        <f t="shared" si="22"/>
        <v>0</v>
      </c>
      <c r="BO7" s="82">
        <f t="shared" si="22"/>
        <v>0</v>
      </c>
      <c r="BP7" s="82">
        <f t="shared" si="22"/>
        <v>0</v>
      </c>
      <c r="BQ7" s="82">
        <f t="shared" si="22"/>
        <v>0</v>
      </c>
      <c r="BR7" s="82">
        <f t="shared" si="22"/>
        <v>0</v>
      </c>
      <c r="BS7" s="85">
        <f t="shared" si="22"/>
        <v>0</v>
      </c>
    </row>
    <row r="8" spans="1:71" s="15" customFormat="1" ht="16.8" thickTop="1" thickBot="1" x14ac:dyDescent="0.35">
      <c r="A8" s="138"/>
      <c r="B8" s="86" t="s">
        <v>85</v>
      </c>
      <c r="C8" s="87"/>
      <c r="D8" s="88"/>
      <c r="E8" s="89"/>
      <c r="F8" s="90"/>
      <c r="G8" s="90"/>
      <c r="H8" s="91"/>
      <c r="I8" s="90"/>
      <c r="J8" s="92"/>
      <c r="K8" s="44">
        <v>1</v>
      </c>
      <c r="L8" s="45"/>
      <c r="M8" s="93">
        <v>0</v>
      </c>
      <c r="N8" s="93" t="str">
        <f t="shared" si="8"/>
        <v/>
      </c>
      <c r="O8" s="94">
        <v>4</v>
      </c>
      <c r="P8" s="48">
        <f t="shared" si="9"/>
        <v>43251</v>
      </c>
      <c r="Q8" s="49">
        <v>20000</v>
      </c>
      <c r="R8" s="49"/>
      <c r="S8" s="50"/>
      <c r="T8" s="49">
        <f t="shared" si="10"/>
        <v>20000</v>
      </c>
      <c r="U8" s="51">
        <f t="shared" si="11"/>
        <v>0</v>
      </c>
      <c r="V8" s="52">
        <f t="shared" si="12"/>
        <v>0</v>
      </c>
      <c r="W8" s="53">
        <f t="shared" si="13"/>
        <v>0</v>
      </c>
      <c r="X8" s="51">
        <f t="shared" si="14"/>
        <v>20000</v>
      </c>
      <c r="Y8" s="52">
        <f t="shared" si="15"/>
        <v>4000</v>
      </c>
      <c r="Z8" s="53">
        <f t="shared" si="16"/>
        <v>16000</v>
      </c>
      <c r="AA8" s="54">
        <f t="shared" si="17"/>
        <v>1</v>
      </c>
      <c r="AB8" s="55">
        <f t="shared" si="18"/>
        <v>0</v>
      </c>
      <c r="AC8" s="55">
        <f t="shared" si="18"/>
        <v>0</v>
      </c>
      <c r="AD8" s="55">
        <f t="shared" si="18"/>
        <v>0</v>
      </c>
      <c r="AE8" s="55">
        <f t="shared" si="18"/>
        <v>0</v>
      </c>
      <c r="AF8" s="55">
        <f t="shared" si="18"/>
        <v>0</v>
      </c>
      <c r="AG8" s="55">
        <f t="shared" si="18"/>
        <v>0</v>
      </c>
      <c r="AH8" s="55">
        <f t="shared" si="18"/>
        <v>0</v>
      </c>
      <c r="AI8" s="55">
        <f t="shared" si="18"/>
        <v>0</v>
      </c>
      <c r="AJ8" s="55">
        <f t="shared" si="18"/>
        <v>0</v>
      </c>
      <c r="AK8" s="56">
        <f t="shared" si="18"/>
        <v>0</v>
      </c>
      <c r="AL8" s="57">
        <f t="shared" si="19"/>
        <v>0</v>
      </c>
      <c r="AM8" s="52">
        <f t="shared" si="19"/>
        <v>0</v>
      </c>
      <c r="AN8" s="52">
        <f t="shared" si="19"/>
        <v>0</v>
      </c>
      <c r="AO8" s="52">
        <f t="shared" si="19"/>
        <v>0</v>
      </c>
      <c r="AP8" s="52">
        <f t="shared" si="19"/>
        <v>0</v>
      </c>
      <c r="AQ8" s="52">
        <f t="shared" si="19"/>
        <v>0</v>
      </c>
      <c r="AR8" s="52">
        <f t="shared" si="19"/>
        <v>0</v>
      </c>
      <c r="AS8" s="52">
        <f t="shared" si="19"/>
        <v>0</v>
      </c>
      <c r="AT8" s="52">
        <f t="shared" si="19"/>
        <v>0</v>
      </c>
      <c r="AU8" s="52">
        <f t="shared" si="19"/>
        <v>0</v>
      </c>
      <c r="AV8" s="52">
        <f t="shared" si="19"/>
        <v>0</v>
      </c>
      <c r="AW8" s="333"/>
      <c r="AX8" s="60">
        <f t="shared" si="20"/>
        <v>0</v>
      </c>
      <c r="AY8" s="55">
        <f t="shared" si="21"/>
        <v>0.35</v>
      </c>
      <c r="AZ8" s="55">
        <f t="shared" si="21"/>
        <v>0.3</v>
      </c>
      <c r="BA8" s="55">
        <f t="shared" si="21"/>
        <v>0.3</v>
      </c>
      <c r="BB8" s="55">
        <f t="shared" si="21"/>
        <v>0.05</v>
      </c>
      <c r="BC8" s="55">
        <f t="shared" si="21"/>
        <v>0</v>
      </c>
      <c r="BD8" s="55">
        <f t="shared" si="21"/>
        <v>0</v>
      </c>
      <c r="BE8" s="55">
        <f t="shared" si="21"/>
        <v>0</v>
      </c>
      <c r="BF8" s="55">
        <f t="shared" si="21"/>
        <v>0</v>
      </c>
      <c r="BG8" s="55">
        <f t="shared" si="21"/>
        <v>0</v>
      </c>
      <c r="BH8" s="56">
        <f t="shared" si="21"/>
        <v>0</v>
      </c>
      <c r="BI8" s="59">
        <f t="shared" si="22"/>
        <v>0</v>
      </c>
      <c r="BJ8" s="58">
        <f t="shared" si="22"/>
        <v>5600</v>
      </c>
      <c r="BK8" s="58">
        <f t="shared" si="22"/>
        <v>4800</v>
      </c>
      <c r="BL8" s="58">
        <f t="shared" si="22"/>
        <v>4800</v>
      </c>
      <c r="BM8" s="58">
        <f t="shared" si="22"/>
        <v>800</v>
      </c>
      <c r="BN8" s="58">
        <f t="shared" si="22"/>
        <v>0</v>
      </c>
      <c r="BO8" s="58">
        <f t="shared" si="22"/>
        <v>0</v>
      </c>
      <c r="BP8" s="58">
        <f t="shared" si="22"/>
        <v>0</v>
      </c>
      <c r="BQ8" s="58">
        <f t="shared" si="22"/>
        <v>0</v>
      </c>
      <c r="BR8" s="58">
        <f t="shared" si="22"/>
        <v>0</v>
      </c>
      <c r="BS8" s="61">
        <f t="shared" si="22"/>
        <v>0</v>
      </c>
    </row>
    <row r="9" spans="1:71" s="15" customFormat="1" ht="16.8" thickTop="1" thickBot="1" x14ac:dyDescent="0.35">
      <c r="A9" s="138"/>
      <c r="B9" s="62" t="s">
        <v>86</v>
      </c>
      <c r="C9" s="63"/>
      <c r="D9" s="64"/>
      <c r="E9" s="65"/>
      <c r="F9" s="66"/>
      <c r="G9" s="66"/>
      <c r="H9" s="67"/>
      <c r="I9" s="66"/>
      <c r="J9" s="68"/>
      <c r="K9" s="69">
        <v>1</v>
      </c>
      <c r="L9" s="45"/>
      <c r="M9" s="70">
        <v>0</v>
      </c>
      <c r="N9" s="70" t="str">
        <f t="shared" si="8"/>
        <v/>
      </c>
      <c r="O9" s="71">
        <v>4</v>
      </c>
      <c r="P9" s="72">
        <f t="shared" si="9"/>
        <v>43251</v>
      </c>
      <c r="Q9" s="73">
        <v>20000</v>
      </c>
      <c r="R9" s="73"/>
      <c r="S9" s="74"/>
      <c r="T9" s="73">
        <f t="shared" si="10"/>
        <v>20000</v>
      </c>
      <c r="U9" s="75">
        <f t="shared" si="11"/>
        <v>0</v>
      </c>
      <c r="V9" s="76">
        <f t="shared" si="12"/>
        <v>0</v>
      </c>
      <c r="W9" s="77">
        <f t="shared" si="13"/>
        <v>0</v>
      </c>
      <c r="X9" s="75">
        <f t="shared" si="14"/>
        <v>20000</v>
      </c>
      <c r="Y9" s="76">
        <f t="shared" si="15"/>
        <v>4000</v>
      </c>
      <c r="Z9" s="77">
        <f t="shared" si="16"/>
        <v>16000</v>
      </c>
      <c r="AA9" s="78">
        <f t="shared" si="17"/>
        <v>1</v>
      </c>
      <c r="AB9" s="79">
        <f t="shared" si="18"/>
        <v>0</v>
      </c>
      <c r="AC9" s="79">
        <f t="shared" si="18"/>
        <v>0</v>
      </c>
      <c r="AD9" s="79">
        <f t="shared" si="18"/>
        <v>0</v>
      </c>
      <c r="AE9" s="79">
        <f t="shared" si="18"/>
        <v>0</v>
      </c>
      <c r="AF9" s="79">
        <f t="shared" si="18"/>
        <v>0</v>
      </c>
      <c r="AG9" s="79">
        <f t="shared" si="18"/>
        <v>0</v>
      </c>
      <c r="AH9" s="79">
        <f t="shared" si="18"/>
        <v>0</v>
      </c>
      <c r="AI9" s="79">
        <f t="shared" si="18"/>
        <v>0</v>
      </c>
      <c r="AJ9" s="79">
        <f t="shared" si="18"/>
        <v>0</v>
      </c>
      <c r="AK9" s="80">
        <f t="shared" si="18"/>
        <v>0</v>
      </c>
      <c r="AL9" s="81">
        <f t="shared" si="19"/>
        <v>0</v>
      </c>
      <c r="AM9" s="76">
        <f t="shared" si="19"/>
        <v>0</v>
      </c>
      <c r="AN9" s="76">
        <f t="shared" si="19"/>
        <v>0</v>
      </c>
      <c r="AO9" s="76">
        <f t="shared" si="19"/>
        <v>0</v>
      </c>
      <c r="AP9" s="76">
        <f t="shared" si="19"/>
        <v>0</v>
      </c>
      <c r="AQ9" s="76">
        <f t="shared" si="19"/>
        <v>0</v>
      </c>
      <c r="AR9" s="76">
        <f t="shared" si="19"/>
        <v>0</v>
      </c>
      <c r="AS9" s="76">
        <f t="shared" si="19"/>
        <v>0</v>
      </c>
      <c r="AT9" s="76">
        <f t="shared" si="19"/>
        <v>0</v>
      </c>
      <c r="AU9" s="76">
        <f t="shared" si="19"/>
        <v>0</v>
      </c>
      <c r="AV9" s="76">
        <f t="shared" si="19"/>
        <v>0</v>
      </c>
      <c r="AW9" s="333"/>
      <c r="AX9" s="84">
        <f t="shared" si="20"/>
        <v>0</v>
      </c>
      <c r="AY9" s="79">
        <f t="shared" si="21"/>
        <v>0.35</v>
      </c>
      <c r="AZ9" s="79">
        <f t="shared" si="21"/>
        <v>0.3</v>
      </c>
      <c r="BA9" s="79">
        <f t="shared" si="21"/>
        <v>0.3</v>
      </c>
      <c r="BB9" s="79">
        <f t="shared" si="21"/>
        <v>0.05</v>
      </c>
      <c r="BC9" s="79">
        <f t="shared" si="21"/>
        <v>0</v>
      </c>
      <c r="BD9" s="79">
        <f t="shared" si="21"/>
        <v>0</v>
      </c>
      <c r="BE9" s="79">
        <f t="shared" si="21"/>
        <v>0</v>
      </c>
      <c r="BF9" s="79">
        <f t="shared" si="21"/>
        <v>0</v>
      </c>
      <c r="BG9" s="79">
        <f t="shared" si="21"/>
        <v>0</v>
      </c>
      <c r="BH9" s="80">
        <f t="shared" si="21"/>
        <v>0</v>
      </c>
      <c r="BI9" s="83">
        <f t="shared" si="22"/>
        <v>0</v>
      </c>
      <c r="BJ9" s="82">
        <f t="shared" si="22"/>
        <v>5600</v>
      </c>
      <c r="BK9" s="82">
        <f t="shared" si="22"/>
        <v>4800</v>
      </c>
      <c r="BL9" s="82">
        <f t="shared" si="22"/>
        <v>4800</v>
      </c>
      <c r="BM9" s="82">
        <f t="shared" si="22"/>
        <v>800</v>
      </c>
      <c r="BN9" s="82">
        <f t="shared" si="22"/>
        <v>0</v>
      </c>
      <c r="BO9" s="82">
        <f t="shared" si="22"/>
        <v>0</v>
      </c>
      <c r="BP9" s="82">
        <f t="shared" si="22"/>
        <v>0</v>
      </c>
      <c r="BQ9" s="82">
        <f t="shared" si="22"/>
        <v>0</v>
      </c>
      <c r="BR9" s="82">
        <f t="shared" si="22"/>
        <v>0</v>
      </c>
      <c r="BS9" s="85">
        <f t="shared" si="22"/>
        <v>0</v>
      </c>
    </row>
    <row r="10" spans="1:71" s="15" customFormat="1" ht="16.8" thickTop="1" thickBot="1" x14ac:dyDescent="0.35">
      <c r="A10" s="138"/>
      <c r="B10" s="86" t="s">
        <v>87</v>
      </c>
      <c r="C10" s="87"/>
      <c r="D10" s="88"/>
      <c r="E10" s="89"/>
      <c r="F10" s="90"/>
      <c r="G10" s="90"/>
      <c r="H10" s="91"/>
      <c r="I10" s="90"/>
      <c r="J10" s="92"/>
      <c r="K10" s="44">
        <v>1</v>
      </c>
      <c r="L10" s="45"/>
      <c r="M10" s="93">
        <v>0</v>
      </c>
      <c r="N10" s="93" t="str">
        <f t="shared" si="8"/>
        <v/>
      </c>
      <c r="O10" s="94">
        <v>4</v>
      </c>
      <c r="P10" s="48">
        <f t="shared" si="9"/>
        <v>43251</v>
      </c>
      <c r="Q10" s="49">
        <v>20000</v>
      </c>
      <c r="R10" s="49"/>
      <c r="S10" s="50"/>
      <c r="T10" s="49">
        <f t="shared" si="10"/>
        <v>20000</v>
      </c>
      <c r="U10" s="51">
        <f t="shared" si="11"/>
        <v>0</v>
      </c>
      <c r="V10" s="52">
        <f t="shared" si="12"/>
        <v>0</v>
      </c>
      <c r="W10" s="53">
        <f t="shared" si="13"/>
        <v>0</v>
      </c>
      <c r="X10" s="51">
        <f t="shared" si="14"/>
        <v>20000</v>
      </c>
      <c r="Y10" s="52">
        <f t="shared" si="15"/>
        <v>4000</v>
      </c>
      <c r="Z10" s="53">
        <f t="shared" si="16"/>
        <v>16000</v>
      </c>
      <c r="AA10" s="54">
        <f t="shared" si="17"/>
        <v>1</v>
      </c>
      <c r="AB10" s="55">
        <f t="shared" si="18"/>
        <v>0</v>
      </c>
      <c r="AC10" s="55">
        <f t="shared" si="18"/>
        <v>0</v>
      </c>
      <c r="AD10" s="55">
        <f t="shared" si="18"/>
        <v>0</v>
      </c>
      <c r="AE10" s="55">
        <f t="shared" si="18"/>
        <v>0</v>
      </c>
      <c r="AF10" s="55">
        <f t="shared" si="18"/>
        <v>0</v>
      </c>
      <c r="AG10" s="55">
        <f t="shared" si="18"/>
        <v>0</v>
      </c>
      <c r="AH10" s="55">
        <f t="shared" si="18"/>
        <v>0</v>
      </c>
      <c r="AI10" s="55">
        <f t="shared" si="18"/>
        <v>0</v>
      </c>
      <c r="AJ10" s="55">
        <f t="shared" si="18"/>
        <v>0</v>
      </c>
      <c r="AK10" s="56">
        <f t="shared" si="18"/>
        <v>0</v>
      </c>
      <c r="AL10" s="57">
        <f t="shared" si="19"/>
        <v>0</v>
      </c>
      <c r="AM10" s="52">
        <f t="shared" si="19"/>
        <v>0</v>
      </c>
      <c r="AN10" s="52">
        <f t="shared" si="19"/>
        <v>0</v>
      </c>
      <c r="AO10" s="52">
        <f t="shared" si="19"/>
        <v>0</v>
      </c>
      <c r="AP10" s="52">
        <f t="shared" si="19"/>
        <v>0</v>
      </c>
      <c r="AQ10" s="52">
        <f t="shared" si="19"/>
        <v>0</v>
      </c>
      <c r="AR10" s="52">
        <f t="shared" si="19"/>
        <v>0</v>
      </c>
      <c r="AS10" s="52">
        <f t="shared" si="19"/>
        <v>0</v>
      </c>
      <c r="AT10" s="52">
        <f t="shared" si="19"/>
        <v>0</v>
      </c>
      <c r="AU10" s="52">
        <f t="shared" si="19"/>
        <v>0</v>
      </c>
      <c r="AV10" s="52">
        <f t="shared" si="19"/>
        <v>0</v>
      </c>
      <c r="AW10" s="333"/>
      <c r="AX10" s="60">
        <f t="shared" si="20"/>
        <v>0</v>
      </c>
      <c r="AY10" s="55">
        <f t="shared" si="21"/>
        <v>0.35</v>
      </c>
      <c r="AZ10" s="55">
        <f t="shared" si="21"/>
        <v>0.3</v>
      </c>
      <c r="BA10" s="55">
        <f t="shared" si="21"/>
        <v>0.3</v>
      </c>
      <c r="BB10" s="55">
        <f t="shared" si="21"/>
        <v>0.05</v>
      </c>
      <c r="BC10" s="55">
        <f t="shared" si="21"/>
        <v>0</v>
      </c>
      <c r="BD10" s="55">
        <f t="shared" si="21"/>
        <v>0</v>
      </c>
      <c r="BE10" s="55">
        <f t="shared" si="21"/>
        <v>0</v>
      </c>
      <c r="BF10" s="55">
        <f t="shared" si="21"/>
        <v>0</v>
      </c>
      <c r="BG10" s="55">
        <f t="shared" si="21"/>
        <v>0</v>
      </c>
      <c r="BH10" s="56">
        <f t="shared" si="21"/>
        <v>0</v>
      </c>
      <c r="BI10" s="59">
        <f t="shared" si="22"/>
        <v>0</v>
      </c>
      <c r="BJ10" s="58">
        <f t="shared" si="22"/>
        <v>5600</v>
      </c>
      <c r="BK10" s="58">
        <f t="shared" si="22"/>
        <v>4800</v>
      </c>
      <c r="BL10" s="58">
        <f t="shared" si="22"/>
        <v>4800</v>
      </c>
      <c r="BM10" s="58">
        <f t="shared" si="22"/>
        <v>800</v>
      </c>
      <c r="BN10" s="58">
        <f t="shared" si="22"/>
        <v>0</v>
      </c>
      <c r="BO10" s="58">
        <f t="shared" si="22"/>
        <v>0</v>
      </c>
      <c r="BP10" s="58">
        <f t="shared" si="22"/>
        <v>0</v>
      </c>
      <c r="BQ10" s="58">
        <f t="shared" si="22"/>
        <v>0</v>
      </c>
      <c r="BR10" s="58">
        <f t="shared" si="22"/>
        <v>0</v>
      </c>
      <c r="BS10" s="61">
        <f t="shared" si="22"/>
        <v>0</v>
      </c>
    </row>
    <row r="11" spans="1:71" s="15" customFormat="1" ht="16.8" thickTop="1" thickBot="1" x14ac:dyDescent="0.35">
      <c r="A11" s="138"/>
      <c r="B11" s="62" t="s">
        <v>88</v>
      </c>
      <c r="C11" s="63"/>
      <c r="D11" s="64"/>
      <c r="E11" s="65"/>
      <c r="F11" s="66"/>
      <c r="G11" s="66"/>
      <c r="H11" s="67"/>
      <c r="I11" s="66"/>
      <c r="J11" s="68"/>
      <c r="K11" s="69">
        <v>1</v>
      </c>
      <c r="L11" s="45"/>
      <c r="M11" s="70">
        <v>0</v>
      </c>
      <c r="N11" s="70" t="str">
        <f t="shared" si="8"/>
        <v/>
      </c>
      <c r="O11" s="71">
        <v>5</v>
      </c>
      <c r="P11" s="72">
        <f t="shared" si="9"/>
        <v>43281</v>
      </c>
      <c r="Q11" s="73">
        <v>20000</v>
      </c>
      <c r="R11" s="73"/>
      <c r="S11" s="74"/>
      <c r="T11" s="73">
        <f t="shared" si="10"/>
        <v>20000</v>
      </c>
      <c r="U11" s="75">
        <f t="shared" si="11"/>
        <v>0</v>
      </c>
      <c r="V11" s="76">
        <f t="shared" si="12"/>
        <v>0</v>
      </c>
      <c r="W11" s="77">
        <f t="shared" si="13"/>
        <v>0</v>
      </c>
      <c r="X11" s="75">
        <f t="shared" si="14"/>
        <v>20000</v>
      </c>
      <c r="Y11" s="76">
        <f t="shared" si="15"/>
        <v>4000</v>
      </c>
      <c r="Z11" s="77">
        <f t="shared" si="16"/>
        <v>16000</v>
      </c>
      <c r="AA11" s="78">
        <f t="shared" si="17"/>
        <v>1</v>
      </c>
      <c r="AB11" s="79">
        <f t="shared" si="18"/>
        <v>0</v>
      </c>
      <c r="AC11" s="79">
        <f t="shared" si="18"/>
        <v>0</v>
      </c>
      <c r="AD11" s="79">
        <f t="shared" si="18"/>
        <v>0</v>
      </c>
      <c r="AE11" s="79">
        <f t="shared" si="18"/>
        <v>0</v>
      </c>
      <c r="AF11" s="79">
        <f t="shared" si="18"/>
        <v>0</v>
      </c>
      <c r="AG11" s="79">
        <f t="shared" si="18"/>
        <v>0</v>
      </c>
      <c r="AH11" s="79">
        <f t="shared" si="18"/>
        <v>0</v>
      </c>
      <c r="AI11" s="79">
        <f t="shared" si="18"/>
        <v>0</v>
      </c>
      <c r="AJ11" s="79">
        <f t="shared" si="18"/>
        <v>0</v>
      </c>
      <c r="AK11" s="80">
        <f t="shared" si="18"/>
        <v>0</v>
      </c>
      <c r="AL11" s="81">
        <f t="shared" si="19"/>
        <v>0</v>
      </c>
      <c r="AM11" s="76">
        <f t="shared" si="19"/>
        <v>0</v>
      </c>
      <c r="AN11" s="76">
        <f t="shared" si="19"/>
        <v>0</v>
      </c>
      <c r="AO11" s="76">
        <f t="shared" si="19"/>
        <v>0</v>
      </c>
      <c r="AP11" s="76">
        <f t="shared" si="19"/>
        <v>0</v>
      </c>
      <c r="AQ11" s="76">
        <f t="shared" si="19"/>
        <v>0</v>
      </c>
      <c r="AR11" s="76">
        <f t="shared" si="19"/>
        <v>0</v>
      </c>
      <c r="AS11" s="76">
        <f t="shared" si="19"/>
        <v>0</v>
      </c>
      <c r="AT11" s="76">
        <f t="shared" si="19"/>
        <v>0</v>
      </c>
      <c r="AU11" s="76">
        <f t="shared" si="19"/>
        <v>0</v>
      </c>
      <c r="AV11" s="76">
        <f t="shared" si="19"/>
        <v>0</v>
      </c>
      <c r="AW11" s="333"/>
      <c r="AX11" s="84">
        <f t="shared" si="20"/>
        <v>0.65</v>
      </c>
      <c r="AY11" s="79">
        <f t="shared" si="21"/>
        <v>0</v>
      </c>
      <c r="AZ11" s="79">
        <f t="shared" si="21"/>
        <v>0</v>
      </c>
      <c r="BA11" s="79">
        <f t="shared" si="21"/>
        <v>0.3</v>
      </c>
      <c r="BB11" s="79">
        <f t="shared" si="21"/>
        <v>0.05</v>
      </c>
      <c r="BC11" s="79">
        <f t="shared" si="21"/>
        <v>0</v>
      </c>
      <c r="BD11" s="79">
        <f t="shared" si="21"/>
        <v>0</v>
      </c>
      <c r="BE11" s="79">
        <f t="shared" si="21"/>
        <v>0</v>
      </c>
      <c r="BF11" s="79">
        <f t="shared" si="21"/>
        <v>0</v>
      </c>
      <c r="BG11" s="79">
        <f t="shared" si="21"/>
        <v>0</v>
      </c>
      <c r="BH11" s="80">
        <f t="shared" si="21"/>
        <v>0</v>
      </c>
      <c r="BI11" s="83">
        <f t="shared" si="22"/>
        <v>10400</v>
      </c>
      <c r="BJ11" s="82">
        <f t="shared" si="22"/>
        <v>0</v>
      </c>
      <c r="BK11" s="82">
        <f t="shared" si="22"/>
        <v>0</v>
      </c>
      <c r="BL11" s="82">
        <f t="shared" si="22"/>
        <v>4800</v>
      </c>
      <c r="BM11" s="82">
        <f t="shared" si="22"/>
        <v>800</v>
      </c>
      <c r="BN11" s="82">
        <f t="shared" si="22"/>
        <v>0</v>
      </c>
      <c r="BO11" s="82">
        <f t="shared" si="22"/>
        <v>0</v>
      </c>
      <c r="BP11" s="82">
        <f t="shared" si="22"/>
        <v>0</v>
      </c>
      <c r="BQ11" s="82">
        <f t="shared" si="22"/>
        <v>0</v>
      </c>
      <c r="BR11" s="82">
        <f t="shared" si="22"/>
        <v>0</v>
      </c>
      <c r="BS11" s="85">
        <f t="shared" si="22"/>
        <v>0</v>
      </c>
    </row>
    <row r="12" spans="1:71" s="15" customFormat="1" ht="16.8" thickTop="1" thickBot="1" x14ac:dyDescent="0.35">
      <c r="A12" s="138"/>
      <c r="B12" s="86" t="s">
        <v>89</v>
      </c>
      <c r="C12" s="87"/>
      <c r="D12" s="88"/>
      <c r="E12" s="89"/>
      <c r="F12" s="90"/>
      <c r="G12" s="90"/>
      <c r="H12" s="91"/>
      <c r="I12" s="90"/>
      <c r="J12" s="92"/>
      <c r="K12" s="44">
        <v>1</v>
      </c>
      <c r="L12" s="45"/>
      <c r="M12" s="93">
        <v>0</v>
      </c>
      <c r="N12" s="93" t="str">
        <f t="shared" si="8"/>
        <v/>
      </c>
      <c r="O12" s="94">
        <v>5</v>
      </c>
      <c r="P12" s="48">
        <f t="shared" si="9"/>
        <v>43281</v>
      </c>
      <c r="Q12" s="49">
        <v>20000</v>
      </c>
      <c r="R12" s="49"/>
      <c r="S12" s="50"/>
      <c r="T12" s="49">
        <f t="shared" si="10"/>
        <v>20000</v>
      </c>
      <c r="U12" s="51">
        <f t="shared" si="11"/>
        <v>0</v>
      </c>
      <c r="V12" s="52">
        <f t="shared" si="12"/>
        <v>0</v>
      </c>
      <c r="W12" s="53">
        <f t="shared" si="13"/>
        <v>0</v>
      </c>
      <c r="X12" s="51">
        <f t="shared" si="14"/>
        <v>20000</v>
      </c>
      <c r="Y12" s="52">
        <f t="shared" si="15"/>
        <v>4000</v>
      </c>
      <c r="Z12" s="53">
        <f t="shared" si="16"/>
        <v>16000</v>
      </c>
      <c r="AA12" s="54">
        <f t="shared" si="17"/>
        <v>1</v>
      </c>
      <c r="AB12" s="55">
        <f t="shared" si="18"/>
        <v>0</v>
      </c>
      <c r="AC12" s="55">
        <f t="shared" si="18"/>
        <v>0</v>
      </c>
      <c r="AD12" s="55">
        <f t="shared" si="18"/>
        <v>0</v>
      </c>
      <c r="AE12" s="55">
        <f t="shared" si="18"/>
        <v>0</v>
      </c>
      <c r="AF12" s="55">
        <f t="shared" si="18"/>
        <v>0</v>
      </c>
      <c r="AG12" s="55">
        <f t="shared" si="18"/>
        <v>0</v>
      </c>
      <c r="AH12" s="55">
        <f t="shared" si="18"/>
        <v>0</v>
      </c>
      <c r="AI12" s="55">
        <f t="shared" si="18"/>
        <v>0</v>
      </c>
      <c r="AJ12" s="55">
        <f t="shared" si="18"/>
        <v>0</v>
      </c>
      <c r="AK12" s="56">
        <f t="shared" si="18"/>
        <v>0</v>
      </c>
      <c r="AL12" s="57">
        <f t="shared" si="19"/>
        <v>0</v>
      </c>
      <c r="AM12" s="52">
        <f t="shared" si="19"/>
        <v>0</v>
      </c>
      <c r="AN12" s="52">
        <f t="shared" si="19"/>
        <v>0</v>
      </c>
      <c r="AO12" s="52">
        <f t="shared" si="19"/>
        <v>0</v>
      </c>
      <c r="AP12" s="52">
        <f t="shared" si="19"/>
        <v>0</v>
      </c>
      <c r="AQ12" s="52">
        <f t="shared" si="19"/>
        <v>0</v>
      </c>
      <c r="AR12" s="52">
        <f t="shared" si="19"/>
        <v>0</v>
      </c>
      <c r="AS12" s="52">
        <f t="shared" si="19"/>
        <v>0</v>
      </c>
      <c r="AT12" s="52">
        <f t="shared" si="19"/>
        <v>0</v>
      </c>
      <c r="AU12" s="52">
        <f t="shared" si="19"/>
        <v>0</v>
      </c>
      <c r="AV12" s="52">
        <f t="shared" si="19"/>
        <v>0</v>
      </c>
      <c r="AW12" s="333"/>
      <c r="AX12" s="60">
        <f t="shared" si="20"/>
        <v>0.65</v>
      </c>
      <c r="AY12" s="55">
        <f t="shared" si="21"/>
        <v>0</v>
      </c>
      <c r="AZ12" s="55">
        <f t="shared" si="21"/>
        <v>0</v>
      </c>
      <c r="BA12" s="55">
        <f t="shared" si="21"/>
        <v>0.3</v>
      </c>
      <c r="BB12" s="55">
        <f t="shared" si="21"/>
        <v>0.05</v>
      </c>
      <c r="BC12" s="55">
        <f t="shared" si="21"/>
        <v>0</v>
      </c>
      <c r="BD12" s="55">
        <f t="shared" si="21"/>
        <v>0</v>
      </c>
      <c r="BE12" s="55">
        <f t="shared" si="21"/>
        <v>0</v>
      </c>
      <c r="BF12" s="55">
        <f t="shared" si="21"/>
        <v>0</v>
      </c>
      <c r="BG12" s="55">
        <f t="shared" si="21"/>
        <v>0</v>
      </c>
      <c r="BH12" s="56">
        <f t="shared" si="21"/>
        <v>0</v>
      </c>
      <c r="BI12" s="59">
        <f t="shared" si="22"/>
        <v>10400</v>
      </c>
      <c r="BJ12" s="58">
        <f t="shared" si="22"/>
        <v>0</v>
      </c>
      <c r="BK12" s="58">
        <f t="shared" si="22"/>
        <v>0</v>
      </c>
      <c r="BL12" s="58">
        <f t="shared" si="22"/>
        <v>4800</v>
      </c>
      <c r="BM12" s="58">
        <f t="shared" si="22"/>
        <v>800</v>
      </c>
      <c r="BN12" s="58">
        <f t="shared" si="22"/>
        <v>0</v>
      </c>
      <c r="BO12" s="58">
        <f t="shared" si="22"/>
        <v>0</v>
      </c>
      <c r="BP12" s="58">
        <f t="shared" si="22"/>
        <v>0</v>
      </c>
      <c r="BQ12" s="58">
        <f t="shared" si="22"/>
        <v>0</v>
      </c>
      <c r="BR12" s="58">
        <f t="shared" si="22"/>
        <v>0</v>
      </c>
      <c r="BS12" s="61">
        <f t="shared" si="22"/>
        <v>0</v>
      </c>
    </row>
    <row r="13" spans="1:71" s="15" customFormat="1" ht="16.8" thickTop="1" thickBot="1" x14ac:dyDescent="0.35">
      <c r="A13" s="138"/>
      <c r="B13" s="62" t="s">
        <v>90</v>
      </c>
      <c r="C13" s="63"/>
      <c r="D13" s="64"/>
      <c r="E13" s="65"/>
      <c r="F13" s="66"/>
      <c r="G13" s="66"/>
      <c r="H13" s="67"/>
      <c r="I13" s="66"/>
      <c r="J13" s="68"/>
      <c r="K13" s="69">
        <v>1</v>
      </c>
      <c r="L13" s="45"/>
      <c r="M13" s="70">
        <v>0</v>
      </c>
      <c r="N13" s="70" t="str">
        <f t="shared" si="8"/>
        <v/>
      </c>
      <c r="O13" s="71">
        <v>5</v>
      </c>
      <c r="P13" s="72">
        <f t="shared" si="9"/>
        <v>43281</v>
      </c>
      <c r="Q13" s="73">
        <v>20000</v>
      </c>
      <c r="R13" s="73"/>
      <c r="S13" s="74"/>
      <c r="T13" s="73">
        <f t="shared" si="10"/>
        <v>20000</v>
      </c>
      <c r="U13" s="75">
        <f t="shared" si="11"/>
        <v>0</v>
      </c>
      <c r="V13" s="76">
        <f t="shared" si="12"/>
        <v>0</v>
      </c>
      <c r="W13" s="77">
        <f t="shared" si="13"/>
        <v>0</v>
      </c>
      <c r="X13" s="75">
        <f t="shared" si="14"/>
        <v>20000</v>
      </c>
      <c r="Y13" s="76">
        <f t="shared" si="15"/>
        <v>4000</v>
      </c>
      <c r="Z13" s="77">
        <f t="shared" si="16"/>
        <v>16000</v>
      </c>
      <c r="AA13" s="78">
        <f t="shared" si="17"/>
        <v>1</v>
      </c>
      <c r="AB13" s="79">
        <f t="shared" si="18"/>
        <v>0</v>
      </c>
      <c r="AC13" s="79">
        <f t="shared" si="18"/>
        <v>0</v>
      </c>
      <c r="AD13" s="79">
        <f t="shared" si="18"/>
        <v>0</v>
      </c>
      <c r="AE13" s="79">
        <f t="shared" si="18"/>
        <v>0</v>
      </c>
      <c r="AF13" s="79">
        <f t="shared" si="18"/>
        <v>0</v>
      </c>
      <c r="AG13" s="79">
        <f t="shared" si="18"/>
        <v>0</v>
      </c>
      <c r="AH13" s="79">
        <f t="shared" si="18"/>
        <v>0</v>
      </c>
      <c r="AI13" s="79">
        <f t="shared" si="18"/>
        <v>0</v>
      </c>
      <c r="AJ13" s="79">
        <f t="shared" si="18"/>
        <v>0</v>
      </c>
      <c r="AK13" s="80">
        <f t="shared" si="18"/>
        <v>0</v>
      </c>
      <c r="AL13" s="81">
        <f t="shared" si="19"/>
        <v>0</v>
      </c>
      <c r="AM13" s="76">
        <f t="shared" si="19"/>
        <v>0</v>
      </c>
      <c r="AN13" s="76">
        <f t="shared" si="19"/>
        <v>0</v>
      </c>
      <c r="AO13" s="76">
        <f t="shared" si="19"/>
        <v>0</v>
      </c>
      <c r="AP13" s="76">
        <f t="shared" si="19"/>
        <v>0</v>
      </c>
      <c r="AQ13" s="76">
        <f t="shared" si="19"/>
        <v>0</v>
      </c>
      <c r="AR13" s="76">
        <f t="shared" si="19"/>
        <v>0</v>
      </c>
      <c r="AS13" s="76">
        <f t="shared" si="19"/>
        <v>0</v>
      </c>
      <c r="AT13" s="76">
        <f t="shared" si="19"/>
        <v>0</v>
      </c>
      <c r="AU13" s="76">
        <f t="shared" si="19"/>
        <v>0</v>
      </c>
      <c r="AV13" s="76">
        <f t="shared" si="19"/>
        <v>0</v>
      </c>
      <c r="AW13" s="333"/>
      <c r="AX13" s="84">
        <f t="shared" si="20"/>
        <v>0.65</v>
      </c>
      <c r="AY13" s="79">
        <f t="shared" si="21"/>
        <v>0</v>
      </c>
      <c r="AZ13" s="79">
        <f t="shared" si="21"/>
        <v>0</v>
      </c>
      <c r="BA13" s="79">
        <f t="shared" si="21"/>
        <v>0.3</v>
      </c>
      <c r="BB13" s="79">
        <f t="shared" si="21"/>
        <v>0.05</v>
      </c>
      <c r="BC13" s="79">
        <f t="shared" si="21"/>
        <v>0</v>
      </c>
      <c r="BD13" s="79">
        <f t="shared" si="21"/>
        <v>0</v>
      </c>
      <c r="BE13" s="79">
        <f t="shared" si="21"/>
        <v>0</v>
      </c>
      <c r="BF13" s="79">
        <f t="shared" si="21"/>
        <v>0</v>
      </c>
      <c r="BG13" s="79">
        <f t="shared" si="21"/>
        <v>0</v>
      </c>
      <c r="BH13" s="80">
        <f t="shared" si="21"/>
        <v>0</v>
      </c>
      <c r="BI13" s="83">
        <f t="shared" si="22"/>
        <v>10400</v>
      </c>
      <c r="BJ13" s="82">
        <f t="shared" si="22"/>
        <v>0</v>
      </c>
      <c r="BK13" s="82">
        <f t="shared" si="22"/>
        <v>0</v>
      </c>
      <c r="BL13" s="82">
        <f t="shared" si="22"/>
        <v>4800</v>
      </c>
      <c r="BM13" s="82">
        <f t="shared" si="22"/>
        <v>800</v>
      </c>
      <c r="BN13" s="82">
        <f t="shared" si="22"/>
        <v>0</v>
      </c>
      <c r="BO13" s="82">
        <f t="shared" si="22"/>
        <v>0</v>
      </c>
      <c r="BP13" s="82">
        <f t="shared" si="22"/>
        <v>0</v>
      </c>
      <c r="BQ13" s="82">
        <f t="shared" si="22"/>
        <v>0</v>
      </c>
      <c r="BR13" s="82">
        <f t="shared" si="22"/>
        <v>0</v>
      </c>
      <c r="BS13" s="85">
        <f t="shared" si="22"/>
        <v>0</v>
      </c>
    </row>
    <row r="14" spans="1:71" s="15" customFormat="1" ht="16.8" thickTop="1" thickBot="1" x14ac:dyDescent="0.35">
      <c r="A14" s="138"/>
      <c r="B14" s="86" t="s">
        <v>91</v>
      </c>
      <c r="C14" s="87"/>
      <c r="D14" s="88"/>
      <c r="E14" s="89"/>
      <c r="F14" s="90"/>
      <c r="G14" s="90"/>
      <c r="H14" s="91"/>
      <c r="I14" s="90"/>
      <c r="J14" s="92"/>
      <c r="K14" s="44">
        <v>1</v>
      </c>
      <c r="L14" s="45"/>
      <c r="M14" s="93">
        <v>0</v>
      </c>
      <c r="N14" s="93" t="str">
        <f t="shared" si="8"/>
        <v/>
      </c>
      <c r="O14" s="94">
        <v>6</v>
      </c>
      <c r="P14" s="48">
        <f t="shared" si="9"/>
        <v>43312</v>
      </c>
      <c r="Q14" s="49">
        <v>20000</v>
      </c>
      <c r="R14" s="49"/>
      <c r="S14" s="50"/>
      <c r="T14" s="49">
        <f t="shared" si="10"/>
        <v>20000</v>
      </c>
      <c r="U14" s="51">
        <f t="shared" si="11"/>
        <v>0</v>
      </c>
      <c r="V14" s="52">
        <f t="shared" si="12"/>
        <v>0</v>
      </c>
      <c r="W14" s="53">
        <f t="shared" si="13"/>
        <v>0</v>
      </c>
      <c r="X14" s="51">
        <f t="shared" si="14"/>
        <v>20000</v>
      </c>
      <c r="Y14" s="52">
        <f t="shared" si="15"/>
        <v>4000</v>
      </c>
      <c r="Z14" s="53">
        <f t="shared" si="16"/>
        <v>16000</v>
      </c>
      <c r="AA14" s="54">
        <f t="shared" si="17"/>
        <v>1</v>
      </c>
      <c r="AB14" s="55">
        <f t="shared" si="18"/>
        <v>0</v>
      </c>
      <c r="AC14" s="55">
        <f t="shared" si="18"/>
        <v>0</v>
      </c>
      <c r="AD14" s="55">
        <f t="shared" si="18"/>
        <v>0</v>
      </c>
      <c r="AE14" s="55">
        <f t="shared" si="18"/>
        <v>0</v>
      </c>
      <c r="AF14" s="55">
        <f t="shared" si="18"/>
        <v>0</v>
      </c>
      <c r="AG14" s="55">
        <f t="shared" si="18"/>
        <v>0</v>
      </c>
      <c r="AH14" s="55">
        <f t="shared" si="18"/>
        <v>0</v>
      </c>
      <c r="AI14" s="55">
        <f t="shared" si="18"/>
        <v>0</v>
      </c>
      <c r="AJ14" s="55">
        <f t="shared" si="18"/>
        <v>0</v>
      </c>
      <c r="AK14" s="56">
        <f t="shared" si="18"/>
        <v>0</v>
      </c>
      <c r="AL14" s="57">
        <f t="shared" si="19"/>
        <v>0</v>
      </c>
      <c r="AM14" s="52">
        <f t="shared" si="19"/>
        <v>0</v>
      </c>
      <c r="AN14" s="52">
        <f t="shared" si="19"/>
        <v>0</v>
      </c>
      <c r="AO14" s="52">
        <f t="shared" si="19"/>
        <v>0</v>
      </c>
      <c r="AP14" s="52">
        <f t="shared" si="19"/>
        <v>0</v>
      </c>
      <c r="AQ14" s="52">
        <f t="shared" si="19"/>
        <v>0</v>
      </c>
      <c r="AR14" s="52">
        <f t="shared" si="19"/>
        <v>0</v>
      </c>
      <c r="AS14" s="52">
        <f t="shared" si="19"/>
        <v>0</v>
      </c>
      <c r="AT14" s="52">
        <f t="shared" si="19"/>
        <v>0</v>
      </c>
      <c r="AU14" s="52">
        <f t="shared" si="19"/>
        <v>0</v>
      </c>
      <c r="AV14" s="52">
        <f t="shared" si="19"/>
        <v>0</v>
      </c>
      <c r="AW14" s="333"/>
      <c r="AX14" s="60">
        <f t="shared" si="20"/>
        <v>0.65</v>
      </c>
      <c r="AY14" s="55">
        <f t="shared" si="21"/>
        <v>0</v>
      </c>
      <c r="AZ14" s="55">
        <f t="shared" si="21"/>
        <v>0</v>
      </c>
      <c r="BA14" s="55">
        <f t="shared" si="21"/>
        <v>0.3</v>
      </c>
      <c r="BB14" s="55">
        <f t="shared" si="21"/>
        <v>0.05</v>
      </c>
      <c r="BC14" s="55">
        <f t="shared" si="21"/>
        <v>0</v>
      </c>
      <c r="BD14" s="55">
        <f t="shared" si="21"/>
        <v>0</v>
      </c>
      <c r="BE14" s="55">
        <f t="shared" si="21"/>
        <v>0</v>
      </c>
      <c r="BF14" s="55">
        <f t="shared" si="21"/>
        <v>0</v>
      </c>
      <c r="BG14" s="55">
        <f t="shared" si="21"/>
        <v>0</v>
      </c>
      <c r="BH14" s="56">
        <f t="shared" si="21"/>
        <v>0</v>
      </c>
      <c r="BI14" s="59">
        <f t="shared" si="22"/>
        <v>10400</v>
      </c>
      <c r="BJ14" s="58">
        <f t="shared" si="22"/>
        <v>0</v>
      </c>
      <c r="BK14" s="58">
        <f t="shared" si="22"/>
        <v>0</v>
      </c>
      <c r="BL14" s="58">
        <f t="shared" si="22"/>
        <v>4800</v>
      </c>
      <c r="BM14" s="58">
        <f t="shared" si="22"/>
        <v>800</v>
      </c>
      <c r="BN14" s="58">
        <f t="shared" si="22"/>
        <v>0</v>
      </c>
      <c r="BO14" s="58">
        <f t="shared" si="22"/>
        <v>0</v>
      </c>
      <c r="BP14" s="58">
        <f t="shared" si="22"/>
        <v>0</v>
      </c>
      <c r="BQ14" s="58">
        <f t="shared" si="22"/>
        <v>0</v>
      </c>
      <c r="BR14" s="58">
        <f t="shared" si="22"/>
        <v>0</v>
      </c>
      <c r="BS14" s="61">
        <f t="shared" si="22"/>
        <v>0</v>
      </c>
    </row>
    <row r="15" spans="1:71" s="15" customFormat="1" ht="16.8" thickTop="1" thickBot="1" x14ac:dyDescent="0.35">
      <c r="A15" s="138"/>
      <c r="B15" s="62" t="s">
        <v>92</v>
      </c>
      <c r="C15" s="63"/>
      <c r="D15" s="64"/>
      <c r="E15" s="65"/>
      <c r="F15" s="66"/>
      <c r="G15" s="66"/>
      <c r="H15" s="67"/>
      <c r="I15" s="66"/>
      <c r="J15" s="68"/>
      <c r="K15" s="69">
        <v>1</v>
      </c>
      <c r="L15" s="45"/>
      <c r="M15" s="70">
        <v>0</v>
      </c>
      <c r="N15" s="70" t="str">
        <f t="shared" si="8"/>
        <v/>
      </c>
      <c r="O15" s="71">
        <v>6</v>
      </c>
      <c r="P15" s="72">
        <f t="shared" si="9"/>
        <v>43312</v>
      </c>
      <c r="Q15" s="73">
        <v>20000</v>
      </c>
      <c r="R15" s="73"/>
      <c r="S15" s="74"/>
      <c r="T15" s="73">
        <f t="shared" si="10"/>
        <v>20000</v>
      </c>
      <c r="U15" s="75">
        <f t="shared" si="11"/>
        <v>0</v>
      </c>
      <c r="V15" s="76">
        <f t="shared" si="12"/>
        <v>0</v>
      </c>
      <c r="W15" s="77">
        <f t="shared" si="13"/>
        <v>0</v>
      </c>
      <c r="X15" s="75">
        <f t="shared" si="14"/>
        <v>20000</v>
      </c>
      <c r="Y15" s="76">
        <f t="shared" si="15"/>
        <v>4000</v>
      </c>
      <c r="Z15" s="77">
        <f t="shared" si="16"/>
        <v>16000</v>
      </c>
      <c r="AA15" s="78">
        <f t="shared" si="17"/>
        <v>1</v>
      </c>
      <c r="AB15" s="79">
        <f t="shared" si="18"/>
        <v>0</v>
      </c>
      <c r="AC15" s="79">
        <f t="shared" si="18"/>
        <v>0</v>
      </c>
      <c r="AD15" s="79">
        <f t="shared" si="18"/>
        <v>0</v>
      </c>
      <c r="AE15" s="79">
        <f t="shared" si="18"/>
        <v>0</v>
      </c>
      <c r="AF15" s="79">
        <f t="shared" si="18"/>
        <v>0</v>
      </c>
      <c r="AG15" s="79">
        <f t="shared" si="18"/>
        <v>0</v>
      </c>
      <c r="AH15" s="79">
        <f t="shared" si="18"/>
        <v>0</v>
      </c>
      <c r="AI15" s="79">
        <f t="shared" si="18"/>
        <v>0</v>
      </c>
      <c r="AJ15" s="79">
        <f t="shared" si="18"/>
        <v>0</v>
      </c>
      <c r="AK15" s="80">
        <f t="shared" si="18"/>
        <v>0</v>
      </c>
      <c r="AL15" s="81">
        <f t="shared" si="19"/>
        <v>0</v>
      </c>
      <c r="AM15" s="76">
        <f t="shared" si="19"/>
        <v>0</v>
      </c>
      <c r="AN15" s="76">
        <f t="shared" si="19"/>
        <v>0</v>
      </c>
      <c r="AO15" s="76">
        <f t="shared" si="19"/>
        <v>0</v>
      </c>
      <c r="AP15" s="76">
        <f t="shared" si="19"/>
        <v>0</v>
      </c>
      <c r="AQ15" s="76">
        <f t="shared" si="19"/>
        <v>0</v>
      </c>
      <c r="AR15" s="76">
        <f t="shared" si="19"/>
        <v>0</v>
      </c>
      <c r="AS15" s="76">
        <f t="shared" si="19"/>
        <v>0</v>
      </c>
      <c r="AT15" s="76">
        <f t="shared" si="19"/>
        <v>0</v>
      </c>
      <c r="AU15" s="76">
        <f t="shared" si="19"/>
        <v>0</v>
      </c>
      <c r="AV15" s="76">
        <f t="shared" si="19"/>
        <v>0</v>
      </c>
      <c r="AW15" s="333"/>
      <c r="AX15" s="84">
        <f t="shared" si="20"/>
        <v>0.65</v>
      </c>
      <c r="AY15" s="79">
        <f t="shared" si="21"/>
        <v>0</v>
      </c>
      <c r="AZ15" s="79">
        <f t="shared" si="21"/>
        <v>0</v>
      </c>
      <c r="BA15" s="79">
        <f t="shared" si="21"/>
        <v>0.3</v>
      </c>
      <c r="BB15" s="79">
        <f t="shared" si="21"/>
        <v>0.05</v>
      </c>
      <c r="BC15" s="79">
        <f t="shared" si="21"/>
        <v>0</v>
      </c>
      <c r="BD15" s="79">
        <f t="shared" si="21"/>
        <v>0</v>
      </c>
      <c r="BE15" s="79">
        <f t="shared" si="21"/>
        <v>0</v>
      </c>
      <c r="BF15" s="79">
        <f t="shared" si="21"/>
        <v>0</v>
      </c>
      <c r="BG15" s="79">
        <f t="shared" si="21"/>
        <v>0</v>
      </c>
      <c r="BH15" s="80">
        <f t="shared" si="21"/>
        <v>0</v>
      </c>
      <c r="BI15" s="83">
        <f t="shared" si="22"/>
        <v>10400</v>
      </c>
      <c r="BJ15" s="82">
        <f t="shared" si="22"/>
        <v>0</v>
      </c>
      <c r="BK15" s="82">
        <f t="shared" si="22"/>
        <v>0</v>
      </c>
      <c r="BL15" s="82">
        <f t="shared" si="22"/>
        <v>4800</v>
      </c>
      <c r="BM15" s="82">
        <f t="shared" si="22"/>
        <v>800</v>
      </c>
      <c r="BN15" s="82">
        <f t="shared" si="22"/>
        <v>0</v>
      </c>
      <c r="BO15" s="82">
        <f t="shared" si="22"/>
        <v>0</v>
      </c>
      <c r="BP15" s="82">
        <f t="shared" si="22"/>
        <v>0</v>
      </c>
      <c r="BQ15" s="82">
        <f t="shared" si="22"/>
        <v>0</v>
      </c>
      <c r="BR15" s="82">
        <f t="shared" si="22"/>
        <v>0</v>
      </c>
      <c r="BS15" s="85">
        <f t="shared" si="22"/>
        <v>0</v>
      </c>
    </row>
    <row r="16" spans="1:71" s="15" customFormat="1" ht="16.8" thickTop="1" thickBot="1" x14ac:dyDescent="0.35">
      <c r="A16" s="138"/>
      <c r="B16" s="86" t="s">
        <v>93</v>
      </c>
      <c r="C16" s="87"/>
      <c r="D16" s="88"/>
      <c r="E16" s="89"/>
      <c r="F16" s="90"/>
      <c r="G16" s="90"/>
      <c r="H16" s="91"/>
      <c r="I16" s="90"/>
      <c r="J16" s="92"/>
      <c r="K16" s="44">
        <v>1</v>
      </c>
      <c r="L16" s="45"/>
      <c r="M16" s="93">
        <v>0</v>
      </c>
      <c r="N16" s="93" t="str">
        <f t="shared" si="8"/>
        <v/>
      </c>
      <c r="O16" s="94">
        <v>6</v>
      </c>
      <c r="P16" s="48">
        <f t="shared" si="9"/>
        <v>43312</v>
      </c>
      <c r="Q16" s="49">
        <v>20000</v>
      </c>
      <c r="R16" s="49"/>
      <c r="S16" s="50"/>
      <c r="T16" s="49">
        <f t="shared" si="10"/>
        <v>20000</v>
      </c>
      <c r="U16" s="51">
        <f t="shared" si="11"/>
        <v>0</v>
      </c>
      <c r="V16" s="52">
        <f t="shared" si="12"/>
        <v>0</v>
      </c>
      <c r="W16" s="53">
        <f t="shared" si="13"/>
        <v>0</v>
      </c>
      <c r="X16" s="51">
        <f t="shared" si="14"/>
        <v>20000</v>
      </c>
      <c r="Y16" s="52">
        <f t="shared" si="15"/>
        <v>4000</v>
      </c>
      <c r="Z16" s="53">
        <f t="shared" si="16"/>
        <v>16000</v>
      </c>
      <c r="AA16" s="54">
        <f t="shared" si="17"/>
        <v>1</v>
      </c>
      <c r="AB16" s="55">
        <f t="shared" si="18"/>
        <v>0</v>
      </c>
      <c r="AC16" s="55">
        <f t="shared" si="18"/>
        <v>0</v>
      </c>
      <c r="AD16" s="55">
        <f t="shared" si="18"/>
        <v>0</v>
      </c>
      <c r="AE16" s="55">
        <f t="shared" si="18"/>
        <v>0</v>
      </c>
      <c r="AF16" s="55">
        <f t="shared" si="18"/>
        <v>0</v>
      </c>
      <c r="AG16" s="55">
        <f t="shared" si="18"/>
        <v>0</v>
      </c>
      <c r="AH16" s="55">
        <f t="shared" si="18"/>
        <v>0</v>
      </c>
      <c r="AI16" s="55">
        <f t="shared" si="18"/>
        <v>0</v>
      </c>
      <c r="AJ16" s="55">
        <f t="shared" si="18"/>
        <v>0</v>
      </c>
      <c r="AK16" s="56">
        <f t="shared" si="18"/>
        <v>0</v>
      </c>
      <c r="AL16" s="57">
        <f t="shared" si="19"/>
        <v>0</v>
      </c>
      <c r="AM16" s="52">
        <f t="shared" si="19"/>
        <v>0</v>
      </c>
      <c r="AN16" s="52">
        <f t="shared" si="19"/>
        <v>0</v>
      </c>
      <c r="AO16" s="52">
        <f t="shared" si="19"/>
        <v>0</v>
      </c>
      <c r="AP16" s="52">
        <f t="shared" si="19"/>
        <v>0</v>
      </c>
      <c r="AQ16" s="52">
        <f t="shared" si="19"/>
        <v>0</v>
      </c>
      <c r="AR16" s="52">
        <f t="shared" si="19"/>
        <v>0</v>
      </c>
      <c r="AS16" s="52">
        <f t="shared" si="19"/>
        <v>0</v>
      </c>
      <c r="AT16" s="52">
        <f t="shared" si="19"/>
        <v>0</v>
      </c>
      <c r="AU16" s="52">
        <f t="shared" si="19"/>
        <v>0</v>
      </c>
      <c r="AV16" s="52">
        <f t="shared" si="19"/>
        <v>0</v>
      </c>
      <c r="AW16" s="333"/>
      <c r="AX16" s="60">
        <f t="shared" si="20"/>
        <v>0.65</v>
      </c>
      <c r="AY16" s="55">
        <f t="shared" si="21"/>
        <v>0</v>
      </c>
      <c r="AZ16" s="55">
        <f t="shared" si="21"/>
        <v>0</v>
      </c>
      <c r="BA16" s="55">
        <f t="shared" si="21"/>
        <v>0.3</v>
      </c>
      <c r="BB16" s="55">
        <f t="shared" si="21"/>
        <v>0.05</v>
      </c>
      <c r="BC16" s="55">
        <f t="shared" si="21"/>
        <v>0</v>
      </c>
      <c r="BD16" s="55">
        <f t="shared" si="21"/>
        <v>0</v>
      </c>
      <c r="BE16" s="55">
        <f t="shared" si="21"/>
        <v>0</v>
      </c>
      <c r="BF16" s="55">
        <f t="shared" si="21"/>
        <v>0</v>
      </c>
      <c r="BG16" s="55">
        <f t="shared" si="21"/>
        <v>0</v>
      </c>
      <c r="BH16" s="56">
        <f t="shared" si="21"/>
        <v>0</v>
      </c>
      <c r="BI16" s="59">
        <f t="shared" si="22"/>
        <v>10400</v>
      </c>
      <c r="BJ16" s="58">
        <f t="shared" si="22"/>
        <v>0</v>
      </c>
      <c r="BK16" s="58">
        <f t="shared" si="22"/>
        <v>0</v>
      </c>
      <c r="BL16" s="58">
        <f t="shared" si="22"/>
        <v>4800</v>
      </c>
      <c r="BM16" s="58">
        <f t="shared" si="22"/>
        <v>800</v>
      </c>
      <c r="BN16" s="58">
        <f t="shared" si="22"/>
        <v>0</v>
      </c>
      <c r="BO16" s="58">
        <f t="shared" si="22"/>
        <v>0</v>
      </c>
      <c r="BP16" s="58">
        <f t="shared" si="22"/>
        <v>0</v>
      </c>
      <c r="BQ16" s="58">
        <f t="shared" si="22"/>
        <v>0</v>
      </c>
      <c r="BR16" s="58">
        <f t="shared" si="22"/>
        <v>0</v>
      </c>
      <c r="BS16" s="61">
        <f t="shared" si="22"/>
        <v>0</v>
      </c>
    </row>
    <row r="17" spans="1:71" s="15" customFormat="1" ht="16.8" thickTop="1" thickBot="1" x14ac:dyDescent="0.35">
      <c r="A17" s="138"/>
      <c r="B17" s="62" t="s">
        <v>94</v>
      </c>
      <c r="C17" s="63"/>
      <c r="D17" s="64"/>
      <c r="E17" s="65"/>
      <c r="F17" s="66"/>
      <c r="G17" s="66"/>
      <c r="H17" s="67"/>
      <c r="I17" s="66"/>
      <c r="J17" s="68"/>
      <c r="K17" s="69">
        <v>1</v>
      </c>
      <c r="L17" s="45"/>
      <c r="M17" s="70">
        <v>0</v>
      </c>
      <c r="N17" s="70" t="str">
        <f t="shared" si="8"/>
        <v/>
      </c>
      <c r="O17" s="71">
        <v>5</v>
      </c>
      <c r="P17" s="72">
        <f t="shared" si="9"/>
        <v>43281</v>
      </c>
      <c r="Q17" s="73">
        <v>20000</v>
      </c>
      <c r="R17" s="73"/>
      <c r="S17" s="74"/>
      <c r="T17" s="73">
        <f t="shared" si="10"/>
        <v>20000</v>
      </c>
      <c r="U17" s="75">
        <f t="shared" si="11"/>
        <v>0</v>
      </c>
      <c r="V17" s="76">
        <f t="shared" si="12"/>
        <v>0</v>
      </c>
      <c r="W17" s="77">
        <f t="shared" si="13"/>
        <v>0</v>
      </c>
      <c r="X17" s="75">
        <f t="shared" si="14"/>
        <v>20000</v>
      </c>
      <c r="Y17" s="76">
        <f t="shared" si="15"/>
        <v>4000</v>
      </c>
      <c r="Z17" s="77">
        <f t="shared" si="16"/>
        <v>16000</v>
      </c>
      <c r="AA17" s="95">
        <f t="shared" si="17"/>
        <v>1</v>
      </c>
      <c r="AB17" s="79">
        <f t="shared" si="18"/>
        <v>0</v>
      </c>
      <c r="AC17" s="79">
        <f t="shared" si="18"/>
        <v>0</v>
      </c>
      <c r="AD17" s="79">
        <f t="shared" si="18"/>
        <v>0</v>
      </c>
      <c r="AE17" s="79">
        <f t="shared" si="18"/>
        <v>0</v>
      </c>
      <c r="AF17" s="79">
        <f t="shared" si="18"/>
        <v>0</v>
      </c>
      <c r="AG17" s="79">
        <f t="shared" si="18"/>
        <v>0</v>
      </c>
      <c r="AH17" s="79">
        <f t="shared" si="18"/>
        <v>0</v>
      </c>
      <c r="AI17" s="79">
        <f t="shared" si="18"/>
        <v>0</v>
      </c>
      <c r="AJ17" s="79">
        <f t="shared" si="18"/>
        <v>0</v>
      </c>
      <c r="AK17" s="80">
        <f t="shared" si="18"/>
        <v>0</v>
      </c>
      <c r="AL17" s="77">
        <f t="shared" si="19"/>
        <v>0</v>
      </c>
      <c r="AM17" s="76">
        <f t="shared" si="19"/>
        <v>0</v>
      </c>
      <c r="AN17" s="76">
        <f t="shared" si="19"/>
        <v>0</v>
      </c>
      <c r="AO17" s="76">
        <f t="shared" si="19"/>
        <v>0</v>
      </c>
      <c r="AP17" s="76">
        <f t="shared" si="19"/>
        <v>0</v>
      </c>
      <c r="AQ17" s="76">
        <f t="shared" si="19"/>
        <v>0</v>
      </c>
      <c r="AR17" s="76">
        <f t="shared" si="19"/>
        <v>0</v>
      </c>
      <c r="AS17" s="76">
        <f t="shared" si="19"/>
        <v>0</v>
      </c>
      <c r="AT17" s="76">
        <f t="shared" si="19"/>
        <v>0</v>
      </c>
      <c r="AU17" s="76">
        <f t="shared" si="19"/>
        <v>0</v>
      </c>
      <c r="AV17" s="76">
        <f t="shared" si="19"/>
        <v>0</v>
      </c>
      <c r="AW17" s="333"/>
      <c r="AX17" s="96">
        <f t="shared" si="20"/>
        <v>0.65</v>
      </c>
      <c r="AY17" s="79">
        <f t="shared" si="21"/>
        <v>0</v>
      </c>
      <c r="AZ17" s="79">
        <f t="shared" si="21"/>
        <v>0</v>
      </c>
      <c r="BA17" s="79">
        <f t="shared" si="21"/>
        <v>0.3</v>
      </c>
      <c r="BB17" s="79">
        <f t="shared" si="21"/>
        <v>0.05</v>
      </c>
      <c r="BC17" s="79">
        <f t="shared" si="21"/>
        <v>0</v>
      </c>
      <c r="BD17" s="79">
        <f t="shared" si="21"/>
        <v>0</v>
      </c>
      <c r="BE17" s="79">
        <f t="shared" si="21"/>
        <v>0</v>
      </c>
      <c r="BF17" s="79">
        <f t="shared" si="21"/>
        <v>0</v>
      </c>
      <c r="BG17" s="79">
        <f t="shared" si="21"/>
        <v>0</v>
      </c>
      <c r="BH17" s="80">
        <f t="shared" si="21"/>
        <v>0</v>
      </c>
      <c r="BI17" s="83">
        <f t="shared" si="22"/>
        <v>10400</v>
      </c>
      <c r="BJ17" s="82">
        <f t="shared" si="22"/>
        <v>0</v>
      </c>
      <c r="BK17" s="82">
        <f t="shared" si="22"/>
        <v>0</v>
      </c>
      <c r="BL17" s="82">
        <f t="shared" si="22"/>
        <v>4800</v>
      </c>
      <c r="BM17" s="82">
        <f t="shared" si="22"/>
        <v>800</v>
      </c>
      <c r="BN17" s="82">
        <f t="shared" si="22"/>
        <v>0</v>
      </c>
      <c r="BO17" s="82">
        <f t="shared" si="22"/>
        <v>0</v>
      </c>
      <c r="BP17" s="82">
        <f t="shared" si="22"/>
        <v>0</v>
      </c>
      <c r="BQ17" s="82">
        <f t="shared" si="22"/>
        <v>0</v>
      </c>
      <c r="BR17" s="82">
        <f t="shared" si="22"/>
        <v>0</v>
      </c>
      <c r="BS17" s="85">
        <f t="shared" si="22"/>
        <v>0</v>
      </c>
    </row>
    <row r="18" spans="1:71" s="15" customFormat="1" ht="16.8" thickTop="1" thickBot="1" x14ac:dyDescent="0.35">
      <c r="A18" s="138"/>
      <c r="B18" s="86" t="s">
        <v>95</v>
      </c>
      <c r="C18" s="87"/>
      <c r="D18" s="88"/>
      <c r="E18" s="89"/>
      <c r="F18" s="90"/>
      <c r="G18" s="90"/>
      <c r="H18" s="91"/>
      <c r="I18" s="90"/>
      <c r="J18" s="92"/>
      <c r="K18" s="44">
        <v>1</v>
      </c>
      <c r="L18" s="45"/>
      <c r="M18" s="93">
        <v>0</v>
      </c>
      <c r="N18" s="93" t="str">
        <f t="shared" si="8"/>
        <v/>
      </c>
      <c r="O18" s="94">
        <v>5</v>
      </c>
      <c r="P18" s="48">
        <f t="shared" si="9"/>
        <v>43281</v>
      </c>
      <c r="Q18" s="49">
        <v>20000</v>
      </c>
      <c r="R18" s="49"/>
      <c r="S18" s="50"/>
      <c r="T18" s="49">
        <f t="shared" si="10"/>
        <v>20000</v>
      </c>
      <c r="U18" s="51">
        <f t="shared" si="11"/>
        <v>0</v>
      </c>
      <c r="V18" s="52">
        <f t="shared" si="12"/>
        <v>0</v>
      </c>
      <c r="W18" s="53">
        <f t="shared" si="13"/>
        <v>0</v>
      </c>
      <c r="X18" s="51">
        <f t="shared" si="14"/>
        <v>20000</v>
      </c>
      <c r="Y18" s="52">
        <f t="shared" si="15"/>
        <v>4000</v>
      </c>
      <c r="Z18" s="53">
        <f t="shared" si="16"/>
        <v>16000</v>
      </c>
      <c r="AA18" s="97">
        <f t="shared" si="17"/>
        <v>1</v>
      </c>
      <c r="AB18" s="55">
        <f t="shared" si="18"/>
        <v>0</v>
      </c>
      <c r="AC18" s="55">
        <f t="shared" si="18"/>
        <v>0</v>
      </c>
      <c r="AD18" s="55">
        <f t="shared" si="18"/>
        <v>0</v>
      </c>
      <c r="AE18" s="55">
        <f t="shared" si="18"/>
        <v>0</v>
      </c>
      <c r="AF18" s="55">
        <f t="shared" si="18"/>
        <v>0</v>
      </c>
      <c r="AG18" s="55">
        <f t="shared" si="18"/>
        <v>0</v>
      </c>
      <c r="AH18" s="55">
        <f t="shared" si="18"/>
        <v>0</v>
      </c>
      <c r="AI18" s="55">
        <f t="shared" si="18"/>
        <v>0</v>
      </c>
      <c r="AJ18" s="55">
        <f t="shared" si="18"/>
        <v>0</v>
      </c>
      <c r="AK18" s="56">
        <f t="shared" si="18"/>
        <v>0</v>
      </c>
      <c r="AL18" s="53">
        <f t="shared" si="19"/>
        <v>0</v>
      </c>
      <c r="AM18" s="52">
        <f t="shared" si="19"/>
        <v>0</v>
      </c>
      <c r="AN18" s="52">
        <f t="shared" si="19"/>
        <v>0</v>
      </c>
      <c r="AO18" s="52">
        <f t="shared" si="19"/>
        <v>0</v>
      </c>
      <c r="AP18" s="52">
        <f t="shared" si="19"/>
        <v>0</v>
      </c>
      <c r="AQ18" s="52">
        <f t="shared" si="19"/>
        <v>0</v>
      </c>
      <c r="AR18" s="52">
        <f t="shared" si="19"/>
        <v>0</v>
      </c>
      <c r="AS18" s="52">
        <f t="shared" si="19"/>
        <v>0</v>
      </c>
      <c r="AT18" s="52">
        <f t="shared" si="19"/>
        <v>0</v>
      </c>
      <c r="AU18" s="52">
        <f t="shared" si="19"/>
        <v>0</v>
      </c>
      <c r="AV18" s="52">
        <f t="shared" si="19"/>
        <v>0</v>
      </c>
      <c r="AW18" s="333"/>
      <c r="AX18" s="98">
        <f t="shared" si="20"/>
        <v>0.65</v>
      </c>
      <c r="AY18" s="55">
        <f t="shared" si="21"/>
        <v>0</v>
      </c>
      <c r="AZ18" s="55">
        <f t="shared" si="21"/>
        <v>0</v>
      </c>
      <c r="BA18" s="55">
        <f t="shared" si="21"/>
        <v>0.3</v>
      </c>
      <c r="BB18" s="55">
        <f t="shared" si="21"/>
        <v>0.05</v>
      </c>
      <c r="BC18" s="55">
        <f t="shared" si="21"/>
        <v>0</v>
      </c>
      <c r="BD18" s="55">
        <f t="shared" si="21"/>
        <v>0</v>
      </c>
      <c r="BE18" s="55">
        <f t="shared" si="21"/>
        <v>0</v>
      </c>
      <c r="BF18" s="55">
        <f t="shared" si="21"/>
        <v>0</v>
      </c>
      <c r="BG18" s="55">
        <f t="shared" si="21"/>
        <v>0</v>
      </c>
      <c r="BH18" s="56">
        <f t="shared" si="21"/>
        <v>0</v>
      </c>
      <c r="BI18" s="59">
        <f t="shared" si="22"/>
        <v>10400</v>
      </c>
      <c r="BJ18" s="58">
        <f t="shared" si="22"/>
        <v>0</v>
      </c>
      <c r="BK18" s="58">
        <f t="shared" si="22"/>
        <v>0</v>
      </c>
      <c r="BL18" s="58">
        <f t="shared" si="22"/>
        <v>4800</v>
      </c>
      <c r="BM18" s="58">
        <f t="shared" si="22"/>
        <v>800</v>
      </c>
      <c r="BN18" s="58">
        <f t="shared" si="22"/>
        <v>0</v>
      </c>
      <c r="BO18" s="58">
        <f t="shared" si="22"/>
        <v>0</v>
      </c>
      <c r="BP18" s="58">
        <f t="shared" si="22"/>
        <v>0</v>
      </c>
      <c r="BQ18" s="58">
        <f t="shared" si="22"/>
        <v>0</v>
      </c>
      <c r="BR18" s="58">
        <f t="shared" si="22"/>
        <v>0</v>
      </c>
      <c r="BS18" s="61">
        <f t="shared" si="22"/>
        <v>0</v>
      </c>
    </row>
    <row r="19" spans="1:71" s="15" customFormat="1" ht="16.8" thickTop="1" thickBot="1" x14ac:dyDescent="0.35">
      <c r="A19" s="138">
        <v>2</v>
      </c>
      <c r="B19" s="62" t="s">
        <v>96</v>
      </c>
      <c r="C19" s="63"/>
      <c r="D19" s="64"/>
      <c r="E19" s="65" t="s">
        <v>101</v>
      </c>
      <c r="F19" s="66" t="s">
        <v>109</v>
      </c>
      <c r="G19" s="66">
        <v>89000</v>
      </c>
      <c r="H19" s="67" t="s">
        <v>106</v>
      </c>
      <c r="I19" s="66" t="s">
        <v>122</v>
      </c>
      <c r="J19" s="68" t="s">
        <v>111</v>
      </c>
      <c r="K19" s="69">
        <v>0.98</v>
      </c>
      <c r="L19" s="45" t="s">
        <v>34</v>
      </c>
      <c r="M19" s="70">
        <v>43051</v>
      </c>
      <c r="N19" s="70">
        <f t="shared" si="8"/>
        <v>43190</v>
      </c>
      <c r="O19" s="71"/>
      <c r="P19" s="72" t="str">
        <f t="shared" si="9"/>
        <v/>
      </c>
      <c r="Q19" s="73">
        <v>20000</v>
      </c>
      <c r="R19" s="73"/>
      <c r="S19" s="74"/>
      <c r="T19" s="73">
        <f t="shared" si="10"/>
        <v>20000</v>
      </c>
      <c r="U19" s="75">
        <f t="shared" si="11"/>
        <v>19600</v>
      </c>
      <c r="V19" s="76">
        <f t="shared" si="12"/>
        <v>3920</v>
      </c>
      <c r="W19" s="77">
        <f t="shared" si="13"/>
        <v>15680</v>
      </c>
      <c r="X19" s="75">
        <f t="shared" si="14"/>
        <v>0</v>
      </c>
      <c r="Y19" s="76">
        <f t="shared" si="15"/>
        <v>0</v>
      </c>
      <c r="Z19" s="77">
        <f t="shared" si="16"/>
        <v>0</v>
      </c>
      <c r="AA19" s="78">
        <f t="shared" si="17"/>
        <v>0</v>
      </c>
      <c r="AB19" s="79">
        <f t="shared" si="18"/>
        <v>0.35</v>
      </c>
      <c r="AC19" s="79">
        <f t="shared" si="18"/>
        <v>0.3</v>
      </c>
      <c r="AD19" s="79">
        <f t="shared" si="18"/>
        <v>0.3</v>
      </c>
      <c r="AE19" s="79">
        <f t="shared" si="18"/>
        <v>0.05</v>
      </c>
      <c r="AF19" s="79">
        <f t="shared" si="18"/>
        <v>0</v>
      </c>
      <c r="AG19" s="79">
        <f t="shared" si="18"/>
        <v>0</v>
      </c>
      <c r="AH19" s="79">
        <f t="shared" si="18"/>
        <v>0</v>
      </c>
      <c r="AI19" s="79">
        <f t="shared" si="18"/>
        <v>0</v>
      </c>
      <c r="AJ19" s="79">
        <f t="shared" si="18"/>
        <v>0</v>
      </c>
      <c r="AK19" s="80">
        <f t="shared" si="18"/>
        <v>0</v>
      </c>
      <c r="AL19" s="81">
        <f t="shared" si="19"/>
        <v>0</v>
      </c>
      <c r="AM19" s="76">
        <f t="shared" si="19"/>
        <v>5488</v>
      </c>
      <c r="AN19" s="76">
        <f t="shared" si="19"/>
        <v>4704</v>
      </c>
      <c r="AO19" s="76">
        <f t="shared" si="19"/>
        <v>4704</v>
      </c>
      <c r="AP19" s="76">
        <f t="shared" si="19"/>
        <v>784</v>
      </c>
      <c r="AQ19" s="76">
        <f t="shared" si="19"/>
        <v>0</v>
      </c>
      <c r="AR19" s="76">
        <f t="shared" si="19"/>
        <v>0</v>
      </c>
      <c r="AS19" s="76">
        <f t="shared" si="19"/>
        <v>0</v>
      </c>
      <c r="AT19" s="76">
        <f t="shared" si="19"/>
        <v>0</v>
      </c>
      <c r="AU19" s="76">
        <f t="shared" si="19"/>
        <v>0</v>
      </c>
      <c r="AV19" s="76">
        <f t="shared" si="19"/>
        <v>0</v>
      </c>
      <c r="AW19" s="333"/>
      <c r="AX19" s="84">
        <f t="shared" si="20"/>
        <v>1</v>
      </c>
      <c r="AY19" s="79">
        <f t="shared" si="21"/>
        <v>0</v>
      </c>
      <c r="AZ19" s="79">
        <f t="shared" si="21"/>
        <v>0</v>
      </c>
      <c r="BA19" s="79">
        <f t="shared" si="21"/>
        <v>0</v>
      </c>
      <c r="BB19" s="79">
        <f t="shared" si="21"/>
        <v>0</v>
      </c>
      <c r="BC19" s="79">
        <f t="shared" si="21"/>
        <v>0</v>
      </c>
      <c r="BD19" s="79">
        <f t="shared" si="21"/>
        <v>0</v>
      </c>
      <c r="BE19" s="79">
        <f t="shared" si="21"/>
        <v>0</v>
      </c>
      <c r="BF19" s="79">
        <f t="shared" si="21"/>
        <v>0</v>
      </c>
      <c r="BG19" s="79">
        <f t="shared" si="21"/>
        <v>0</v>
      </c>
      <c r="BH19" s="80">
        <f t="shared" si="21"/>
        <v>0</v>
      </c>
      <c r="BI19" s="83">
        <f t="shared" si="22"/>
        <v>0</v>
      </c>
      <c r="BJ19" s="82">
        <f t="shared" si="22"/>
        <v>0</v>
      </c>
      <c r="BK19" s="82">
        <f t="shared" si="22"/>
        <v>0</v>
      </c>
      <c r="BL19" s="82">
        <f t="shared" si="22"/>
        <v>0</v>
      </c>
      <c r="BM19" s="82">
        <f t="shared" si="22"/>
        <v>0</v>
      </c>
      <c r="BN19" s="82">
        <f t="shared" si="22"/>
        <v>0</v>
      </c>
      <c r="BO19" s="82">
        <f t="shared" si="22"/>
        <v>0</v>
      </c>
      <c r="BP19" s="82">
        <f t="shared" si="22"/>
        <v>0</v>
      </c>
      <c r="BQ19" s="82">
        <f t="shared" si="22"/>
        <v>0</v>
      </c>
      <c r="BR19" s="82">
        <f t="shared" si="22"/>
        <v>0</v>
      </c>
      <c r="BS19" s="85">
        <f t="shared" si="22"/>
        <v>0</v>
      </c>
    </row>
    <row r="20" spans="1:71" s="15" customFormat="1" ht="16.8" thickTop="1" thickBot="1" x14ac:dyDescent="0.35">
      <c r="A20" s="138">
        <v>3</v>
      </c>
      <c r="B20" s="62" t="s">
        <v>96</v>
      </c>
      <c r="C20" s="63"/>
      <c r="D20" s="64"/>
      <c r="E20" s="65" t="s">
        <v>102</v>
      </c>
      <c r="F20" s="66" t="s">
        <v>109</v>
      </c>
      <c r="G20" s="66">
        <v>89000</v>
      </c>
      <c r="H20" s="67" t="s">
        <v>106</v>
      </c>
      <c r="I20" s="66" t="s">
        <v>123</v>
      </c>
      <c r="J20" s="68" t="s">
        <v>111</v>
      </c>
      <c r="K20" s="69">
        <v>0.01</v>
      </c>
      <c r="L20" s="45" t="s">
        <v>34</v>
      </c>
      <c r="M20" s="70">
        <v>43051</v>
      </c>
      <c r="N20" s="70">
        <f t="shared" si="8"/>
        <v>43190</v>
      </c>
      <c r="O20" s="71"/>
      <c r="P20" s="72"/>
      <c r="Q20" s="73">
        <v>20000</v>
      </c>
      <c r="R20" s="73"/>
      <c r="S20" s="74"/>
      <c r="T20" s="73">
        <f t="shared" si="10"/>
        <v>20000</v>
      </c>
      <c r="U20" s="75">
        <f t="shared" si="11"/>
        <v>200</v>
      </c>
      <c r="V20" s="76">
        <f t="shared" si="12"/>
        <v>40</v>
      </c>
      <c r="W20" s="77">
        <f t="shared" si="13"/>
        <v>160</v>
      </c>
      <c r="X20" s="75"/>
      <c r="Y20" s="76"/>
      <c r="Z20" s="77"/>
      <c r="AA20" s="78">
        <f t="shared" si="17"/>
        <v>0</v>
      </c>
      <c r="AB20" s="79">
        <f t="shared" si="18"/>
        <v>0.35</v>
      </c>
      <c r="AC20" s="79">
        <f t="shared" si="18"/>
        <v>0.3</v>
      </c>
      <c r="AD20" s="79">
        <f t="shared" si="18"/>
        <v>0.3</v>
      </c>
      <c r="AE20" s="79">
        <f t="shared" si="18"/>
        <v>0.05</v>
      </c>
      <c r="AF20" s="79">
        <f t="shared" si="18"/>
        <v>0</v>
      </c>
      <c r="AG20" s="79">
        <f t="shared" si="18"/>
        <v>0</v>
      </c>
      <c r="AH20" s="79">
        <f t="shared" si="18"/>
        <v>0</v>
      </c>
      <c r="AI20" s="79">
        <f t="shared" si="18"/>
        <v>0</v>
      </c>
      <c r="AJ20" s="79">
        <f t="shared" si="18"/>
        <v>0</v>
      </c>
      <c r="AK20" s="80">
        <f t="shared" si="18"/>
        <v>0</v>
      </c>
      <c r="AL20" s="81">
        <f t="shared" si="19"/>
        <v>0</v>
      </c>
      <c r="AM20" s="76">
        <f t="shared" si="19"/>
        <v>56</v>
      </c>
      <c r="AN20" s="76">
        <f t="shared" si="19"/>
        <v>48</v>
      </c>
      <c r="AO20" s="76">
        <f t="shared" si="19"/>
        <v>48</v>
      </c>
      <c r="AP20" s="76">
        <f t="shared" si="19"/>
        <v>8</v>
      </c>
      <c r="AQ20" s="76">
        <f t="shared" si="19"/>
        <v>0</v>
      </c>
      <c r="AR20" s="76">
        <f t="shared" si="19"/>
        <v>0</v>
      </c>
      <c r="AS20" s="76">
        <f t="shared" si="19"/>
        <v>0</v>
      </c>
      <c r="AT20" s="76">
        <f t="shared" si="19"/>
        <v>0</v>
      </c>
      <c r="AU20" s="76">
        <f t="shared" si="19"/>
        <v>0</v>
      </c>
      <c r="AV20" s="76">
        <f t="shared" si="19"/>
        <v>0</v>
      </c>
      <c r="AW20" s="333"/>
      <c r="AX20" s="84"/>
      <c r="AY20" s="79"/>
      <c r="AZ20" s="79"/>
      <c r="BA20" s="79"/>
      <c r="BB20" s="79"/>
      <c r="BC20" s="79"/>
      <c r="BD20" s="79"/>
      <c r="BE20" s="79"/>
      <c r="BF20" s="79"/>
      <c r="BG20" s="79"/>
      <c r="BH20" s="80"/>
      <c r="BI20" s="83"/>
      <c r="BJ20" s="82"/>
      <c r="BK20" s="82"/>
      <c r="BL20" s="82"/>
      <c r="BM20" s="82"/>
      <c r="BN20" s="82"/>
      <c r="BO20" s="82"/>
      <c r="BP20" s="82"/>
      <c r="BQ20" s="82"/>
      <c r="BR20" s="82"/>
      <c r="BS20" s="85"/>
    </row>
    <row r="21" spans="1:71" s="15" customFormat="1" ht="16.8" thickTop="1" thickBot="1" x14ac:dyDescent="0.35">
      <c r="A21" s="140">
        <v>4</v>
      </c>
      <c r="B21" s="99" t="s">
        <v>96</v>
      </c>
      <c r="C21" s="100"/>
      <c r="D21" s="101"/>
      <c r="E21" s="102" t="s">
        <v>103</v>
      </c>
      <c r="F21" s="103" t="s">
        <v>109</v>
      </c>
      <c r="G21" s="103">
        <v>89000</v>
      </c>
      <c r="H21" s="104" t="s">
        <v>106</v>
      </c>
      <c r="I21" s="103" t="s">
        <v>123</v>
      </c>
      <c r="J21" s="135" t="s">
        <v>111</v>
      </c>
      <c r="K21" s="106">
        <v>0.01</v>
      </c>
      <c r="L21" s="136" t="s">
        <v>34</v>
      </c>
      <c r="M21" s="108">
        <v>43051</v>
      </c>
      <c r="N21" s="108">
        <f t="shared" si="8"/>
        <v>43190</v>
      </c>
      <c r="O21" s="109"/>
      <c r="P21" s="110"/>
      <c r="Q21" s="111">
        <v>20000</v>
      </c>
      <c r="R21" s="111"/>
      <c r="S21" s="112"/>
      <c r="T21" s="111">
        <f t="shared" si="10"/>
        <v>20000</v>
      </c>
      <c r="U21" s="113">
        <f t="shared" si="11"/>
        <v>200</v>
      </c>
      <c r="V21" s="114">
        <f t="shared" si="12"/>
        <v>40</v>
      </c>
      <c r="W21" s="115">
        <f t="shared" si="13"/>
        <v>160</v>
      </c>
      <c r="X21" s="113"/>
      <c r="Y21" s="114"/>
      <c r="Z21" s="115"/>
      <c r="AA21" s="116">
        <f t="shared" si="17"/>
        <v>0</v>
      </c>
      <c r="AB21" s="117">
        <f t="shared" ref="AB21:AK21" si="23">IF(AB$1&lt;$N21,0,AB$2)</f>
        <v>0.35</v>
      </c>
      <c r="AC21" s="117">
        <f t="shared" si="23"/>
        <v>0.3</v>
      </c>
      <c r="AD21" s="117">
        <f t="shared" si="23"/>
        <v>0.3</v>
      </c>
      <c r="AE21" s="117">
        <f t="shared" si="23"/>
        <v>0.05</v>
      </c>
      <c r="AF21" s="117">
        <f t="shared" si="23"/>
        <v>0</v>
      </c>
      <c r="AG21" s="117">
        <f t="shared" si="23"/>
        <v>0</v>
      </c>
      <c r="AH21" s="117">
        <f t="shared" si="23"/>
        <v>0</v>
      </c>
      <c r="AI21" s="117">
        <f t="shared" si="23"/>
        <v>0</v>
      </c>
      <c r="AJ21" s="117">
        <f t="shared" si="23"/>
        <v>0</v>
      </c>
      <c r="AK21" s="118">
        <f t="shared" si="23"/>
        <v>0</v>
      </c>
      <c r="AL21" s="119">
        <f t="shared" si="19"/>
        <v>0</v>
      </c>
      <c r="AM21" s="114">
        <f t="shared" si="19"/>
        <v>56</v>
      </c>
      <c r="AN21" s="114">
        <f t="shared" si="19"/>
        <v>48</v>
      </c>
      <c r="AO21" s="114">
        <f t="shared" si="19"/>
        <v>48</v>
      </c>
      <c r="AP21" s="114">
        <f t="shared" si="19"/>
        <v>8</v>
      </c>
      <c r="AQ21" s="114">
        <f t="shared" si="19"/>
        <v>0</v>
      </c>
      <c r="AR21" s="114">
        <f t="shared" si="19"/>
        <v>0</v>
      </c>
      <c r="AS21" s="114">
        <f t="shared" si="19"/>
        <v>0</v>
      </c>
      <c r="AT21" s="114">
        <f t="shared" si="19"/>
        <v>0</v>
      </c>
      <c r="AU21" s="114">
        <f t="shared" si="19"/>
        <v>0</v>
      </c>
      <c r="AV21" s="114">
        <f t="shared" si="19"/>
        <v>0</v>
      </c>
      <c r="AW21" s="334"/>
      <c r="AX21" s="122"/>
      <c r="AY21" s="117"/>
      <c r="AZ21" s="117"/>
      <c r="BA21" s="117"/>
      <c r="BB21" s="117"/>
      <c r="BC21" s="117"/>
      <c r="BD21" s="117"/>
      <c r="BE21" s="117"/>
      <c r="BF21" s="117"/>
      <c r="BG21" s="117"/>
      <c r="BH21" s="118"/>
      <c r="BI21" s="121"/>
      <c r="BJ21" s="120"/>
      <c r="BK21" s="120"/>
      <c r="BL21" s="120"/>
      <c r="BM21" s="120"/>
      <c r="BN21" s="120"/>
      <c r="BO21" s="120"/>
      <c r="BP21" s="120"/>
      <c r="BQ21" s="120"/>
      <c r="BR21" s="120"/>
      <c r="BS21" s="123"/>
    </row>
    <row r="22" spans="1:71" ht="16.2" thickBot="1" x14ac:dyDescent="0.35">
      <c r="X22" s="130">
        <f>SUM(X4:X21)</f>
        <v>280000</v>
      </c>
      <c r="Y22" s="131">
        <f>SUM(Y4:Y21)</f>
        <v>56000</v>
      </c>
      <c r="Z22" s="132">
        <f>SUM(Z4:Z21)</f>
        <v>224000</v>
      </c>
      <c r="AL22" s="133">
        <f t="shared" ref="AL22:AV22" si="24">SUM(AL4:AL21)</f>
        <v>0</v>
      </c>
      <c r="AM22" s="134">
        <f t="shared" si="24"/>
        <v>45182.724999999999</v>
      </c>
      <c r="AN22" s="134">
        <f t="shared" si="24"/>
        <v>38728.049999999996</v>
      </c>
      <c r="AO22" s="134">
        <f t="shared" si="24"/>
        <v>38728.049999999996</v>
      </c>
      <c r="AP22" s="134">
        <f t="shared" si="24"/>
        <v>6454.6750000000002</v>
      </c>
      <c r="AQ22" s="134">
        <f t="shared" si="24"/>
        <v>0</v>
      </c>
      <c r="AR22" s="134">
        <f t="shared" si="24"/>
        <v>0</v>
      </c>
      <c r="AS22" s="134">
        <f t="shared" si="24"/>
        <v>0</v>
      </c>
      <c r="AT22" s="134">
        <f t="shared" si="24"/>
        <v>0</v>
      </c>
      <c r="AU22" s="134">
        <f t="shared" si="24"/>
        <v>0</v>
      </c>
      <c r="AV22" s="134">
        <f t="shared" si="24"/>
        <v>0</v>
      </c>
      <c r="AW22" s="335"/>
      <c r="BI22" s="129">
        <f t="shared" ref="BI22:BS22" si="25">SUM(BI4:BI21)</f>
        <v>83200</v>
      </c>
      <c r="BJ22" s="129">
        <f t="shared" si="25"/>
        <v>33600</v>
      </c>
      <c r="BK22" s="129">
        <f t="shared" si="25"/>
        <v>28800</v>
      </c>
      <c r="BL22" s="129">
        <f t="shared" si="25"/>
        <v>67200</v>
      </c>
      <c r="BM22" s="129">
        <f t="shared" si="25"/>
        <v>11200</v>
      </c>
      <c r="BN22" s="129">
        <f t="shared" si="25"/>
        <v>0</v>
      </c>
      <c r="BO22" s="129">
        <f t="shared" si="25"/>
        <v>0</v>
      </c>
      <c r="BP22" s="129">
        <f t="shared" si="25"/>
        <v>0</v>
      </c>
      <c r="BQ22" s="129">
        <f t="shared" si="25"/>
        <v>0</v>
      </c>
      <c r="BR22" s="129">
        <f t="shared" si="25"/>
        <v>0</v>
      </c>
      <c r="BS22" s="129">
        <f t="shared" si="25"/>
        <v>0</v>
      </c>
    </row>
  </sheetData>
  <mergeCells count="4">
    <mergeCell ref="U2:W2"/>
    <mergeCell ref="X2:Z2"/>
    <mergeCell ref="AL2:AV2"/>
    <mergeCell ref="BI2:BS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3">
              <controlPr defaultSize="0" autoFill="0" autoPict="0" macro="[0]!Invoice_template_generator4">
                <anchor moveWithCells="1" sizeWithCells="1">
                  <from>
                    <xdr:col>4</xdr:col>
                    <xdr:colOff>358140</xdr:colOff>
                    <xdr:row>25</xdr:row>
                    <xdr:rowOff>91440</xdr:rowOff>
                  </from>
                  <to>
                    <xdr:col>7</xdr:col>
                    <xdr:colOff>495300</xdr:colOff>
                    <xdr:row>31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le4"/>
  <dimension ref="A1:AB76"/>
  <sheetViews>
    <sheetView showZeros="0" topLeftCell="I57" zoomScaleNormal="100" workbookViewId="0">
      <selection activeCell="L81" sqref="L81"/>
    </sheetView>
  </sheetViews>
  <sheetFormatPr baseColWidth="10" defaultRowHeight="15.6" outlineLevelRow="1" x14ac:dyDescent="0.3"/>
  <cols>
    <col min="1" max="1" width="3.796875" bestFit="1" customWidth="1"/>
    <col min="2" max="2" width="7.69921875" bestFit="1" customWidth="1"/>
    <col min="3" max="3" width="4.796875" bestFit="1" customWidth="1"/>
    <col min="4" max="4" width="6.19921875" bestFit="1" customWidth="1"/>
    <col min="5" max="5" width="25.19921875" customWidth="1"/>
    <col min="6" max="6" width="36.5" bestFit="1" customWidth="1"/>
    <col min="7" max="7" width="15.69921875" customWidth="1"/>
    <col min="8" max="8" width="5.19921875" bestFit="1" customWidth="1"/>
    <col min="9" max="9" width="12.5" bestFit="1" customWidth="1"/>
    <col min="10" max="10" width="9.19921875" bestFit="1" customWidth="1"/>
    <col min="11" max="11" width="8.5" bestFit="1" customWidth="1"/>
    <col min="12" max="12" width="16.296875" bestFit="1" customWidth="1"/>
    <col min="13" max="13" width="4.796875" bestFit="1" customWidth="1"/>
    <col min="14" max="14" width="15.69921875" bestFit="1" customWidth="1"/>
    <col min="15" max="15" width="9.19921875" bestFit="1" customWidth="1"/>
    <col min="16" max="16" width="11.19921875" bestFit="1" customWidth="1"/>
    <col min="17" max="17" width="16.296875" bestFit="1" customWidth="1"/>
    <col min="18" max="18" width="5.5" style="15" customWidth="1"/>
    <col min="19" max="19" width="18.19921875" bestFit="1" customWidth="1"/>
    <col min="20" max="26" width="19" bestFit="1" customWidth="1"/>
    <col min="27" max="27" width="18" bestFit="1" customWidth="1"/>
  </cols>
  <sheetData>
    <row r="1" spans="1:28" s="141" customFormat="1" ht="21.6" thickBot="1" x14ac:dyDescent="0.45">
      <c r="A1" s="346" t="s">
        <v>140</v>
      </c>
      <c r="B1" s="346"/>
      <c r="C1" s="346"/>
      <c r="D1" s="346"/>
      <c r="N1" s="142"/>
      <c r="R1" s="143"/>
      <c r="S1" s="144"/>
      <c r="T1" s="144"/>
      <c r="U1" s="144"/>
      <c r="V1" s="347" t="s">
        <v>141</v>
      </c>
      <c r="W1" s="347"/>
      <c r="X1" s="347"/>
      <c r="Y1" s="144"/>
      <c r="Z1" s="144"/>
      <c r="AA1" s="144"/>
      <c r="AB1" s="144"/>
    </row>
    <row r="2" spans="1:28" s="15" customFormat="1" ht="24.6" outlineLevel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"/>
      <c r="O2" s="4">
        <f>SUM(O6:O33)</f>
        <v>669000</v>
      </c>
      <c r="P2" s="5">
        <f>SUM(P5:P33)</f>
        <v>133800</v>
      </c>
      <c r="Q2" s="5">
        <f>SUM(Q5:Q33)</f>
        <v>560293.5</v>
      </c>
      <c r="R2" s="145"/>
      <c r="S2" s="9">
        <v>43069</v>
      </c>
      <c r="T2" s="9">
        <v>43131</v>
      </c>
      <c r="U2" s="9">
        <v>43190</v>
      </c>
      <c r="V2" s="9">
        <v>43251</v>
      </c>
      <c r="W2" s="9">
        <v>43312</v>
      </c>
      <c r="X2" s="9">
        <v>43373</v>
      </c>
      <c r="Y2" s="9">
        <v>43434</v>
      </c>
      <c r="Z2" s="9">
        <v>43496</v>
      </c>
      <c r="AA2" s="9">
        <v>43555</v>
      </c>
      <c r="AB2" s="146">
        <v>43616</v>
      </c>
    </row>
    <row r="3" spans="1:28" s="15" customFormat="1" ht="25.2" outlineLevel="1" thickBot="1" x14ac:dyDescent="0.35">
      <c r="A3" s="1"/>
      <c r="B3" s="1"/>
      <c r="C3" s="1"/>
      <c r="D3" s="1"/>
      <c r="E3" s="1"/>
      <c r="F3" s="1"/>
      <c r="G3" s="1"/>
      <c r="H3" s="1"/>
      <c r="I3" s="1"/>
      <c r="J3" s="16"/>
      <c r="K3" s="17"/>
      <c r="L3" s="338"/>
      <c r="M3" s="18"/>
      <c r="N3" s="147">
        <f>SUM(N5:N20,N23:N26,N28:N33,N53:N56,N35:N50,N59:N74)</f>
        <v>8507000</v>
      </c>
      <c r="O3" s="339" t="s">
        <v>2</v>
      </c>
      <c r="P3" s="340"/>
      <c r="Q3" s="340"/>
      <c r="R3" s="148"/>
      <c r="S3" s="342"/>
      <c r="T3" s="342"/>
      <c r="U3" s="342"/>
      <c r="V3" s="342"/>
      <c r="W3" s="342"/>
      <c r="X3" s="342"/>
      <c r="Y3" s="342"/>
      <c r="Z3" s="342"/>
      <c r="AA3" s="342"/>
      <c r="AB3" s="348"/>
    </row>
    <row r="4" spans="1:28" s="15" customFormat="1" ht="25.95" customHeight="1" outlineLevel="1" thickBot="1" x14ac:dyDescent="0.35">
      <c r="A4" s="24" t="s">
        <v>6</v>
      </c>
      <c r="B4" s="24" t="s">
        <v>7</v>
      </c>
      <c r="C4" s="24" t="s">
        <v>8</v>
      </c>
      <c r="D4" s="24" t="s">
        <v>9</v>
      </c>
      <c r="E4" s="24" t="s">
        <v>10</v>
      </c>
      <c r="F4" s="24" t="s">
        <v>14</v>
      </c>
      <c r="G4" s="24" t="s">
        <v>15</v>
      </c>
      <c r="H4" s="24" t="s">
        <v>16</v>
      </c>
      <c r="I4" s="24" t="s">
        <v>17</v>
      </c>
      <c r="J4" s="24" t="s">
        <v>18</v>
      </c>
      <c r="K4" s="149" t="s">
        <v>7</v>
      </c>
      <c r="L4" s="150" t="s">
        <v>9</v>
      </c>
      <c r="M4" s="151" t="s">
        <v>8</v>
      </c>
      <c r="N4" s="151" t="s">
        <v>21</v>
      </c>
      <c r="O4" s="152" t="s">
        <v>22</v>
      </c>
      <c r="P4" s="153">
        <v>0.2</v>
      </c>
      <c r="Q4" s="154">
        <v>0.8</v>
      </c>
      <c r="R4" s="155"/>
      <c r="S4" s="156">
        <v>0.1</v>
      </c>
      <c r="T4" s="157">
        <v>0.1</v>
      </c>
      <c r="U4" s="158">
        <v>0.1</v>
      </c>
      <c r="V4" s="159">
        <v>0.1</v>
      </c>
      <c r="W4" s="160">
        <v>0.1</v>
      </c>
      <c r="X4" s="161">
        <v>0.15</v>
      </c>
      <c r="Y4" s="162">
        <v>0.15</v>
      </c>
      <c r="Z4" s="163">
        <v>0.15</v>
      </c>
      <c r="AA4" s="164">
        <v>0.05</v>
      </c>
      <c r="AB4" s="165"/>
    </row>
    <row r="5" spans="1:28" x14ac:dyDescent="0.3">
      <c r="A5" s="260">
        <f>'BLOC X'!A4</f>
        <v>0</v>
      </c>
      <c r="B5" s="167" t="str">
        <f>'BLOC X'!B4</f>
        <v>X1</v>
      </c>
      <c r="C5" s="166">
        <f>'BLOC X'!C4</f>
        <v>0</v>
      </c>
      <c r="D5" s="282">
        <f>'BLOC X'!D4</f>
        <v>0</v>
      </c>
      <c r="E5" s="168">
        <f>'BLOC X'!E4</f>
        <v>0</v>
      </c>
      <c r="F5" s="168">
        <f>'BLOC X'!I4</f>
        <v>0</v>
      </c>
      <c r="G5" s="169">
        <f>'BLOC X'!K4</f>
        <v>1</v>
      </c>
      <c r="H5" s="166">
        <f>'BLOC X'!L4</f>
        <v>0</v>
      </c>
      <c r="I5" s="306">
        <f>'BLOC X'!M4</f>
        <v>0</v>
      </c>
      <c r="J5" s="306" t="str">
        <f>'BLOC X'!N4</f>
        <v/>
      </c>
      <c r="K5" s="170">
        <f>'BLOC X'!T4</f>
        <v>100000</v>
      </c>
      <c r="L5" s="171">
        <f>'BLOC X'!R4</f>
        <v>0</v>
      </c>
      <c r="M5" s="172"/>
      <c r="N5" s="173">
        <f>K5+L5</f>
        <v>100000</v>
      </c>
      <c r="O5" s="174">
        <f>'BLOC X'!U4</f>
        <v>0</v>
      </c>
      <c r="P5" s="175">
        <f>'BLOC X'!V4</f>
        <v>0</v>
      </c>
      <c r="Q5" s="175">
        <f>'BLOC X'!W4</f>
        <v>0</v>
      </c>
      <c r="R5" s="143"/>
      <c r="S5" s="176">
        <f>Q5*$S$4*G5</f>
        <v>0</v>
      </c>
      <c r="T5" s="176">
        <f>Q5*$T$4*G5</f>
        <v>0</v>
      </c>
      <c r="U5" s="176">
        <f>Q5*$U$4*G5</f>
        <v>0</v>
      </c>
      <c r="V5" s="176">
        <f>Q5*$V$4*G5</f>
        <v>0</v>
      </c>
      <c r="W5" s="176">
        <f>Q5*$W$4*G5</f>
        <v>0</v>
      </c>
      <c r="X5" s="176">
        <f>Q5*$X$4*G5</f>
        <v>0</v>
      </c>
      <c r="Y5" s="176">
        <f>Q5*$Y$4*G5</f>
        <v>0</v>
      </c>
      <c r="Z5" s="176">
        <f>Q5*$Z$4*G5</f>
        <v>0</v>
      </c>
      <c r="AA5" s="176">
        <f>Q5*$AA$4*G5</f>
        <v>0</v>
      </c>
      <c r="AB5" s="177"/>
    </row>
    <row r="6" spans="1:28" x14ac:dyDescent="0.3">
      <c r="A6" s="261">
        <f>'BLOC X'!A5</f>
        <v>0</v>
      </c>
      <c r="B6" s="178" t="str">
        <f>'BLOC X'!B5</f>
        <v>X2</v>
      </c>
      <c r="D6" s="283">
        <f>'BLOC X'!D5</f>
        <v>0</v>
      </c>
      <c r="E6" s="179">
        <f>'BLOC X'!E5</f>
        <v>0</v>
      </c>
      <c r="F6" s="180">
        <f>'BLOC X'!I5</f>
        <v>0</v>
      </c>
      <c r="G6" s="181">
        <f>'BLOC X'!K5</f>
        <v>1</v>
      </c>
      <c r="H6" s="303">
        <f>'BLOC X'!L5</f>
        <v>0</v>
      </c>
      <c r="I6" s="310">
        <f>'BLOC X'!M5</f>
        <v>0</v>
      </c>
      <c r="J6" s="310" t="str">
        <f>'BLOC X'!N5</f>
        <v/>
      </c>
      <c r="K6" s="182">
        <f>'BLOC X'!T5</f>
        <v>105000</v>
      </c>
      <c r="L6" s="183">
        <f>'BLOC X'!R5</f>
        <v>0</v>
      </c>
      <c r="M6" s="184"/>
      <c r="N6" s="185">
        <f t="shared" ref="N6:N33" si="0">K6+L6</f>
        <v>105000</v>
      </c>
      <c r="O6" s="186">
        <f>'BLOC X'!U5</f>
        <v>0</v>
      </c>
      <c r="P6" s="187">
        <f>'BLOC X'!V5</f>
        <v>0</v>
      </c>
      <c r="Q6" s="187">
        <f>'BLOC X'!W5</f>
        <v>0</v>
      </c>
      <c r="R6" s="143"/>
      <c r="S6" s="188">
        <f t="shared" ref="S6:S33" si="1">Q6*$S$4*G6</f>
        <v>0</v>
      </c>
      <c r="T6" s="188">
        <f t="shared" ref="T6:T33" si="2">Q6*$T$4*G6</f>
        <v>0</v>
      </c>
      <c r="U6" s="188">
        <f t="shared" ref="U6:U33" si="3">Q6*$U$4*G6</f>
        <v>0</v>
      </c>
      <c r="V6" s="188">
        <f t="shared" ref="V6:V33" si="4">Q6*$V$4*G6</f>
        <v>0</v>
      </c>
      <c r="W6" s="188">
        <f t="shared" ref="W6:W33" si="5">Q6*$W$4*G6</f>
        <v>0</v>
      </c>
      <c r="X6" s="188">
        <f t="shared" ref="X6:X33" si="6">Q6*$X$4*G6</f>
        <v>0</v>
      </c>
      <c r="Y6" s="188">
        <f t="shared" ref="Y6:Y33" si="7">Q6*$Y$4*G6</f>
        <v>0</v>
      </c>
      <c r="Z6" s="188">
        <f t="shared" ref="Z6:Z33" si="8">Q6*$Z$4*G6</f>
        <v>0</v>
      </c>
      <c r="AA6" s="188">
        <f t="shared" ref="AA6:AA33" si="9">Q6*$AA$4*G6</f>
        <v>0</v>
      </c>
      <c r="AB6" s="189"/>
    </row>
    <row r="7" spans="1:28" x14ac:dyDescent="0.3">
      <c r="A7" s="261">
        <f>'BLOC X'!A6</f>
        <v>1</v>
      </c>
      <c r="B7" s="167" t="str">
        <f>'BLOC X'!B6</f>
        <v>X3</v>
      </c>
      <c r="C7" s="166"/>
      <c r="D7" s="282">
        <f>'BLOC X'!D6</f>
        <v>2</v>
      </c>
      <c r="E7" s="190" t="str">
        <f>'BLOC X'!E6</f>
        <v>Mr Jean Samuraï</v>
      </c>
      <c r="F7" s="191" t="str">
        <f>'BLOC X'!I6</f>
        <v>appartement X3 + cave 2</v>
      </c>
      <c r="G7" s="169">
        <f>'BLOC X'!K6</f>
        <v>1</v>
      </c>
      <c r="H7" s="304" t="str">
        <f>'BLOC X'!L6</f>
        <v>OK</v>
      </c>
      <c r="I7" s="311">
        <f>'BLOC X'!M6</f>
        <v>43031</v>
      </c>
      <c r="J7" s="311">
        <f>'BLOC X'!N6</f>
        <v>43159</v>
      </c>
      <c r="K7" s="170">
        <f>'BLOC X'!T6</f>
        <v>110000</v>
      </c>
      <c r="L7" s="171">
        <f>'BLOC X'!R6</f>
        <v>0</v>
      </c>
      <c r="M7" s="172"/>
      <c r="N7" s="173">
        <f t="shared" si="0"/>
        <v>110000</v>
      </c>
      <c r="O7" s="174">
        <f>'BLOC X'!U6</f>
        <v>110000</v>
      </c>
      <c r="P7" s="175">
        <f>'BLOC X'!V6</f>
        <v>22000</v>
      </c>
      <c r="Q7" s="175">
        <f>'BLOC X'!W6</f>
        <v>113093.5</v>
      </c>
      <c r="R7" s="143"/>
      <c r="S7" s="176">
        <f t="shared" si="1"/>
        <v>11309.35</v>
      </c>
      <c r="T7" s="176">
        <f t="shared" si="2"/>
        <v>11309.35</v>
      </c>
      <c r="U7" s="176">
        <f t="shared" si="3"/>
        <v>11309.35</v>
      </c>
      <c r="V7" s="176">
        <f t="shared" si="4"/>
        <v>11309.35</v>
      </c>
      <c r="W7" s="176">
        <f t="shared" si="5"/>
        <v>11309.35</v>
      </c>
      <c r="X7" s="176">
        <f t="shared" si="6"/>
        <v>16964.024999999998</v>
      </c>
      <c r="Y7" s="176">
        <f t="shared" si="7"/>
        <v>16964.024999999998</v>
      </c>
      <c r="Z7" s="176">
        <f t="shared" si="8"/>
        <v>16964.024999999998</v>
      </c>
      <c r="AA7" s="176">
        <f t="shared" si="9"/>
        <v>5654.6750000000002</v>
      </c>
      <c r="AB7" s="177"/>
    </row>
    <row r="8" spans="1:28" x14ac:dyDescent="0.3">
      <c r="A8" s="261">
        <f>'BLOC X'!A7</f>
        <v>0</v>
      </c>
      <c r="B8" s="178" t="str">
        <f>'BLOC X'!B7</f>
        <v>X4</v>
      </c>
      <c r="D8" s="283">
        <f>'BLOC X'!D7</f>
        <v>0</v>
      </c>
      <c r="E8" s="179">
        <f>'BLOC X'!E7</f>
        <v>0</v>
      </c>
      <c r="F8" s="180">
        <f>'BLOC X'!I7</f>
        <v>0</v>
      </c>
      <c r="G8" s="181">
        <f>'BLOC X'!K7</f>
        <v>1</v>
      </c>
      <c r="H8" s="303">
        <f>'BLOC X'!L7</f>
        <v>0</v>
      </c>
      <c r="I8" s="310">
        <f>'BLOC X'!M7</f>
        <v>0</v>
      </c>
      <c r="J8" s="310" t="str">
        <f>'BLOC X'!N7</f>
        <v/>
      </c>
      <c r="K8" s="182">
        <f>'BLOC X'!T7</f>
        <v>115000</v>
      </c>
      <c r="L8" s="183">
        <f>'BLOC X'!R7</f>
        <v>0</v>
      </c>
      <c r="M8" s="184"/>
      <c r="N8" s="185">
        <f t="shared" si="0"/>
        <v>115000</v>
      </c>
      <c r="O8" s="186">
        <f>'BLOC X'!U7</f>
        <v>0</v>
      </c>
      <c r="P8" s="187">
        <f>'BLOC X'!V7</f>
        <v>0</v>
      </c>
      <c r="Q8" s="187">
        <f>'BLOC X'!W7</f>
        <v>0</v>
      </c>
      <c r="R8" s="143"/>
      <c r="S8" s="188">
        <f t="shared" si="1"/>
        <v>0</v>
      </c>
      <c r="T8" s="188">
        <f t="shared" si="2"/>
        <v>0</v>
      </c>
      <c r="U8" s="188">
        <f t="shared" si="3"/>
        <v>0</v>
      </c>
      <c r="V8" s="188">
        <f t="shared" si="4"/>
        <v>0</v>
      </c>
      <c r="W8" s="188">
        <f t="shared" si="5"/>
        <v>0</v>
      </c>
      <c r="X8" s="188">
        <f t="shared" si="6"/>
        <v>0</v>
      </c>
      <c r="Y8" s="188">
        <f t="shared" si="7"/>
        <v>0</v>
      </c>
      <c r="Z8" s="188">
        <f t="shared" si="8"/>
        <v>0</v>
      </c>
      <c r="AA8" s="188">
        <f t="shared" si="9"/>
        <v>0</v>
      </c>
      <c r="AB8" s="189"/>
    </row>
    <row r="9" spans="1:28" x14ac:dyDescent="0.3">
      <c r="A9" s="261">
        <f>'BLOC X'!A8</f>
        <v>0</v>
      </c>
      <c r="B9" s="167" t="str">
        <f>'BLOC X'!B8</f>
        <v>X5</v>
      </c>
      <c r="C9" s="166"/>
      <c r="D9" s="282">
        <f>'BLOC X'!D8</f>
        <v>0</v>
      </c>
      <c r="E9" s="190">
        <f>'BLOC X'!E8</f>
        <v>0</v>
      </c>
      <c r="F9" s="191">
        <f>'BLOC X'!I8</f>
        <v>0</v>
      </c>
      <c r="G9" s="169">
        <f>'BLOC X'!K8</f>
        <v>1</v>
      </c>
      <c r="H9" s="304">
        <f>'BLOC X'!L8</f>
        <v>0</v>
      </c>
      <c r="I9" s="311">
        <f>'BLOC X'!M8</f>
        <v>0</v>
      </c>
      <c r="J9" s="311" t="str">
        <f>'BLOC X'!N8</f>
        <v/>
      </c>
      <c r="K9" s="170">
        <f>'BLOC X'!T8</f>
        <v>120000</v>
      </c>
      <c r="L9" s="171">
        <f>'BLOC X'!R8</f>
        <v>0</v>
      </c>
      <c r="M9" s="172"/>
      <c r="N9" s="173">
        <f t="shared" si="0"/>
        <v>120000</v>
      </c>
      <c r="O9" s="174">
        <f>'BLOC X'!U8</f>
        <v>0</v>
      </c>
      <c r="P9" s="175">
        <f>'BLOC X'!V8</f>
        <v>0</v>
      </c>
      <c r="Q9" s="175">
        <f>'BLOC X'!W8</f>
        <v>0</v>
      </c>
      <c r="R9" s="143"/>
      <c r="S9" s="176">
        <f t="shared" si="1"/>
        <v>0</v>
      </c>
      <c r="T9" s="176">
        <f t="shared" si="2"/>
        <v>0</v>
      </c>
      <c r="U9" s="176">
        <f t="shared" si="3"/>
        <v>0</v>
      </c>
      <c r="V9" s="176">
        <f t="shared" si="4"/>
        <v>0</v>
      </c>
      <c r="W9" s="176">
        <f t="shared" si="5"/>
        <v>0</v>
      </c>
      <c r="X9" s="176">
        <f t="shared" si="6"/>
        <v>0</v>
      </c>
      <c r="Y9" s="176">
        <f t="shared" si="7"/>
        <v>0</v>
      </c>
      <c r="Z9" s="176">
        <f t="shared" si="8"/>
        <v>0</v>
      </c>
      <c r="AA9" s="176">
        <f t="shared" si="9"/>
        <v>0</v>
      </c>
      <c r="AB9" s="177"/>
    </row>
    <row r="10" spans="1:28" x14ac:dyDescent="0.3">
      <c r="A10" s="261">
        <f>'BLOC X'!A9</f>
        <v>0</v>
      </c>
      <c r="B10" s="178" t="str">
        <f>'BLOC X'!B9</f>
        <v>X6</v>
      </c>
      <c r="D10" s="283">
        <f>'BLOC X'!D9</f>
        <v>0</v>
      </c>
      <c r="E10" s="179">
        <f>'BLOC X'!E9</f>
        <v>0</v>
      </c>
      <c r="F10" s="180">
        <f>'BLOC X'!I9</f>
        <v>0</v>
      </c>
      <c r="G10" s="181">
        <f>'BLOC X'!K9</f>
        <v>1</v>
      </c>
      <c r="H10" s="303">
        <f>'BLOC X'!L9</f>
        <v>0</v>
      </c>
      <c r="I10" s="310">
        <f>'BLOC X'!M9</f>
        <v>0</v>
      </c>
      <c r="J10" s="310" t="str">
        <f>'BLOC X'!N9</f>
        <v/>
      </c>
      <c r="K10" s="182">
        <f>'BLOC X'!T9</f>
        <v>125000</v>
      </c>
      <c r="L10" s="183">
        <f>'BLOC X'!R9</f>
        <v>0</v>
      </c>
      <c r="M10" s="184"/>
      <c r="N10" s="185">
        <f t="shared" si="0"/>
        <v>125000</v>
      </c>
      <c r="O10" s="186">
        <f>'BLOC X'!U9</f>
        <v>0</v>
      </c>
      <c r="P10" s="187">
        <f>'BLOC X'!V9</f>
        <v>0</v>
      </c>
      <c r="Q10" s="187">
        <f>'BLOC X'!W9</f>
        <v>0</v>
      </c>
      <c r="R10" s="143"/>
      <c r="S10" s="188">
        <f t="shared" si="1"/>
        <v>0</v>
      </c>
      <c r="T10" s="188">
        <f t="shared" si="2"/>
        <v>0</v>
      </c>
      <c r="U10" s="188">
        <f t="shared" si="3"/>
        <v>0</v>
      </c>
      <c r="V10" s="188">
        <f t="shared" si="4"/>
        <v>0</v>
      </c>
      <c r="W10" s="188">
        <f t="shared" si="5"/>
        <v>0</v>
      </c>
      <c r="X10" s="188">
        <f t="shared" si="6"/>
        <v>0</v>
      </c>
      <c r="Y10" s="188">
        <f t="shared" si="7"/>
        <v>0</v>
      </c>
      <c r="Z10" s="188">
        <f t="shared" si="8"/>
        <v>0</v>
      </c>
      <c r="AA10" s="188">
        <f t="shared" si="9"/>
        <v>0</v>
      </c>
      <c r="AB10" s="189"/>
    </row>
    <row r="11" spans="1:28" x14ac:dyDescent="0.3">
      <c r="A11" s="261">
        <f>'BLOC X'!A10</f>
        <v>0</v>
      </c>
      <c r="B11" s="167" t="str">
        <f>'BLOC X'!B10</f>
        <v>X7</v>
      </c>
      <c r="C11" s="166"/>
      <c r="D11" s="282">
        <f>'BLOC X'!D10</f>
        <v>0</v>
      </c>
      <c r="E11" s="190">
        <f>'BLOC X'!E10</f>
        <v>0</v>
      </c>
      <c r="F11" s="191">
        <f>'BLOC X'!I10</f>
        <v>0</v>
      </c>
      <c r="G11" s="169">
        <f>'BLOC X'!K10</f>
        <v>1</v>
      </c>
      <c r="H11" s="304">
        <f>'BLOC X'!L10</f>
        <v>0</v>
      </c>
      <c r="I11" s="311">
        <f>'BLOC X'!M10</f>
        <v>0</v>
      </c>
      <c r="J11" s="311" t="str">
        <f>'BLOC X'!N10</f>
        <v/>
      </c>
      <c r="K11" s="170">
        <f>'BLOC X'!T10</f>
        <v>130000</v>
      </c>
      <c r="L11" s="171">
        <f>'BLOC X'!R10</f>
        <v>0</v>
      </c>
      <c r="M11" s="172"/>
      <c r="N11" s="173">
        <f t="shared" si="0"/>
        <v>130000</v>
      </c>
      <c r="O11" s="174">
        <f>'BLOC X'!U10</f>
        <v>0</v>
      </c>
      <c r="P11" s="175">
        <f>'BLOC X'!V10</f>
        <v>0</v>
      </c>
      <c r="Q11" s="175">
        <f>'BLOC X'!W10</f>
        <v>0</v>
      </c>
      <c r="R11" s="143"/>
      <c r="S11" s="176">
        <f t="shared" si="1"/>
        <v>0</v>
      </c>
      <c r="T11" s="176">
        <f t="shared" si="2"/>
        <v>0</v>
      </c>
      <c r="U11" s="176">
        <f t="shared" si="3"/>
        <v>0</v>
      </c>
      <c r="V11" s="176">
        <f t="shared" si="4"/>
        <v>0</v>
      </c>
      <c r="W11" s="176">
        <f t="shared" si="5"/>
        <v>0</v>
      </c>
      <c r="X11" s="176">
        <f t="shared" si="6"/>
        <v>0</v>
      </c>
      <c r="Y11" s="176">
        <f t="shared" si="7"/>
        <v>0</v>
      </c>
      <c r="Z11" s="176">
        <f t="shared" si="8"/>
        <v>0</v>
      </c>
      <c r="AA11" s="176">
        <f t="shared" si="9"/>
        <v>0</v>
      </c>
      <c r="AB11" s="177"/>
    </row>
    <row r="12" spans="1:28" x14ac:dyDescent="0.3">
      <c r="A12" s="261">
        <f>'BLOC X'!A11</f>
        <v>0</v>
      </c>
      <c r="B12" s="178" t="str">
        <f>'BLOC X'!B11</f>
        <v>X8</v>
      </c>
      <c r="D12" s="283">
        <f>'BLOC X'!D11</f>
        <v>0</v>
      </c>
      <c r="E12" s="179">
        <f>'BLOC X'!E11</f>
        <v>0</v>
      </c>
      <c r="F12" s="180">
        <f>'BLOC X'!I11</f>
        <v>0</v>
      </c>
      <c r="G12" s="181">
        <f>'BLOC X'!K11</f>
        <v>1</v>
      </c>
      <c r="H12" s="303">
        <f>'BLOC X'!L11</f>
        <v>0</v>
      </c>
      <c r="I12" s="310">
        <f>'BLOC X'!M11</f>
        <v>0</v>
      </c>
      <c r="J12" s="310" t="str">
        <f>'BLOC X'!N11</f>
        <v/>
      </c>
      <c r="K12" s="182">
        <f>'BLOC X'!T11</f>
        <v>135000</v>
      </c>
      <c r="L12" s="183">
        <f>'BLOC X'!R11</f>
        <v>0</v>
      </c>
      <c r="M12" s="184"/>
      <c r="N12" s="185">
        <f t="shared" si="0"/>
        <v>135000</v>
      </c>
      <c r="O12" s="186">
        <f>'BLOC X'!U11</f>
        <v>0</v>
      </c>
      <c r="P12" s="187">
        <f>'BLOC X'!V11</f>
        <v>0</v>
      </c>
      <c r="Q12" s="187">
        <f>'BLOC X'!W11</f>
        <v>0</v>
      </c>
      <c r="R12" s="143"/>
      <c r="S12" s="188">
        <f t="shared" si="1"/>
        <v>0</v>
      </c>
      <c r="T12" s="188">
        <f t="shared" si="2"/>
        <v>0</v>
      </c>
      <c r="U12" s="188">
        <f t="shared" si="3"/>
        <v>0</v>
      </c>
      <c r="V12" s="188">
        <f t="shared" si="4"/>
        <v>0</v>
      </c>
      <c r="W12" s="188">
        <f t="shared" si="5"/>
        <v>0</v>
      </c>
      <c r="X12" s="188">
        <f t="shared" si="6"/>
        <v>0</v>
      </c>
      <c r="Y12" s="188">
        <f t="shared" si="7"/>
        <v>0</v>
      </c>
      <c r="Z12" s="188">
        <f t="shared" si="8"/>
        <v>0</v>
      </c>
      <c r="AA12" s="188">
        <f t="shared" si="9"/>
        <v>0</v>
      </c>
      <c r="AB12" s="189"/>
    </row>
    <row r="13" spans="1:28" x14ac:dyDescent="0.3">
      <c r="A13" s="261">
        <f>'BLOC X'!A12</f>
        <v>0</v>
      </c>
      <c r="B13" s="167" t="str">
        <f>'BLOC X'!B12</f>
        <v>X9</v>
      </c>
      <c r="C13" s="166"/>
      <c r="D13" s="282">
        <f>'BLOC X'!D12</f>
        <v>0</v>
      </c>
      <c r="E13" s="190">
        <f>'BLOC X'!E12</f>
        <v>0</v>
      </c>
      <c r="F13" s="191">
        <f>'BLOC X'!I12</f>
        <v>0</v>
      </c>
      <c r="G13" s="169">
        <f>'BLOC X'!K12</f>
        <v>1</v>
      </c>
      <c r="H13" s="304">
        <f>'BLOC X'!L12</f>
        <v>0</v>
      </c>
      <c r="I13" s="311">
        <f>'BLOC X'!M12</f>
        <v>0</v>
      </c>
      <c r="J13" s="311" t="str">
        <f>'BLOC X'!N12</f>
        <v/>
      </c>
      <c r="K13" s="170">
        <f>'BLOC X'!T12</f>
        <v>140000</v>
      </c>
      <c r="L13" s="171">
        <f>'BLOC X'!R12</f>
        <v>0</v>
      </c>
      <c r="M13" s="172"/>
      <c r="N13" s="173">
        <f t="shared" si="0"/>
        <v>140000</v>
      </c>
      <c r="O13" s="174">
        <f>'BLOC X'!U12</f>
        <v>0</v>
      </c>
      <c r="P13" s="175">
        <f>'BLOC X'!V12</f>
        <v>0</v>
      </c>
      <c r="Q13" s="175">
        <f>'BLOC X'!W12</f>
        <v>0</v>
      </c>
      <c r="R13" s="143"/>
      <c r="S13" s="176">
        <f t="shared" si="1"/>
        <v>0</v>
      </c>
      <c r="T13" s="176">
        <f t="shared" si="2"/>
        <v>0</v>
      </c>
      <c r="U13" s="176">
        <f t="shared" si="3"/>
        <v>0</v>
      </c>
      <c r="V13" s="176">
        <f t="shared" si="4"/>
        <v>0</v>
      </c>
      <c r="W13" s="176">
        <f t="shared" si="5"/>
        <v>0</v>
      </c>
      <c r="X13" s="176">
        <f t="shared" si="6"/>
        <v>0</v>
      </c>
      <c r="Y13" s="176">
        <f t="shared" si="7"/>
        <v>0</v>
      </c>
      <c r="Z13" s="176">
        <f t="shared" si="8"/>
        <v>0</v>
      </c>
      <c r="AA13" s="176">
        <f t="shared" si="9"/>
        <v>0</v>
      </c>
      <c r="AB13" s="177"/>
    </row>
    <row r="14" spans="1:28" x14ac:dyDescent="0.3">
      <c r="A14" s="261">
        <f>'BLOC X'!A13</f>
        <v>0</v>
      </c>
      <c r="B14" s="178" t="str">
        <f>'BLOC X'!B13</f>
        <v>X10</v>
      </c>
      <c r="D14" s="283">
        <f>'BLOC X'!D13</f>
        <v>0</v>
      </c>
      <c r="E14" s="179">
        <f>'BLOC X'!E13</f>
        <v>0</v>
      </c>
      <c r="F14" s="180">
        <f>'BLOC X'!I13</f>
        <v>0</v>
      </c>
      <c r="G14" s="181">
        <f>'BLOC X'!K13</f>
        <v>1</v>
      </c>
      <c r="H14" s="303">
        <f>'BLOC X'!L13</f>
        <v>0</v>
      </c>
      <c r="I14" s="310">
        <f>'BLOC X'!M13</f>
        <v>0</v>
      </c>
      <c r="J14" s="310" t="str">
        <f>'BLOC X'!N13</f>
        <v/>
      </c>
      <c r="K14" s="182">
        <f>'BLOC X'!T13</f>
        <v>145000</v>
      </c>
      <c r="L14" s="183">
        <f>'BLOC X'!R13</f>
        <v>0</v>
      </c>
      <c r="M14" s="184"/>
      <c r="N14" s="185">
        <f t="shared" si="0"/>
        <v>145000</v>
      </c>
      <c r="O14" s="186">
        <f>'BLOC X'!U13</f>
        <v>0</v>
      </c>
      <c r="P14" s="187">
        <f>'BLOC X'!V13</f>
        <v>0</v>
      </c>
      <c r="Q14" s="187">
        <f>'BLOC X'!W13</f>
        <v>0</v>
      </c>
      <c r="R14" s="143"/>
      <c r="S14" s="188">
        <f t="shared" si="1"/>
        <v>0</v>
      </c>
      <c r="T14" s="188">
        <f t="shared" si="2"/>
        <v>0</v>
      </c>
      <c r="U14" s="188">
        <f t="shared" si="3"/>
        <v>0</v>
      </c>
      <c r="V14" s="188">
        <f t="shared" si="4"/>
        <v>0</v>
      </c>
      <c r="W14" s="188">
        <f t="shared" si="5"/>
        <v>0</v>
      </c>
      <c r="X14" s="188">
        <f t="shared" si="6"/>
        <v>0</v>
      </c>
      <c r="Y14" s="188">
        <f t="shared" si="7"/>
        <v>0</v>
      </c>
      <c r="Z14" s="188">
        <f t="shared" si="8"/>
        <v>0</v>
      </c>
      <c r="AA14" s="188">
        <f t="shared" si="9"/>
        <v>0</v>
      </c>
      <c r="AB14" s="189"/>
    </row>
    <row r="15" spans="1:28" x14ac:dyDescent="0.3">
      <c r="A15" s="261">
        <f>'BLOC X'!A14</f>
        <v>0</v>
      </c>
      <c r="B15" s="167" t="str">
        <f>'BLOC X'!B14</f>
        <v>X11</v>
      </c>
      <c r="C15" s="166"/>
      <c r="D15" s="282">
        <f>'BLOC X'!D14</f>
        <v>0</v>
      </c>
      <c r="E15" s="190">
        <f>'BLOC X'!E14</f>
        <v>0</v>
      </c>
      <c r="F15" s="191">
        <f>'BLOC X'!I14</f>
        <v>0</v>
      </c>
      <c r="G15" s="169">
        <f>'BLOC X'!K14</f>
        <v>1</v>
      </c>
      <c r="H15" s="304">
        <f>'BLOC X'!L14</f>
        <v>0</v>
      </c>
      <c r="I15" s="311">
        <f>'BLOC X'!M14</f>
        <v>0</v>
      </c>
      <c r="J15" s="311" t="str">
        <f>'BLOC X'!N14</f>
        <v/>
      </c>
      <c r="K15" s="170">
        <f>'BLOC X'!T14</f>
        <v>150000</v>
      </c>
      <c r="L15" s="171">
        <f>'BLOC X'!R14</f>
        <v>0</v>
      </c>
      <c r="M15" s="172"/>
      <c r="N15" s="173">
        <f t="shared" si="0"/>
        <v>150000</v>
      </c>
      <c r="O15" s="174">
        <f>'BLOC X'!U14</f>
        <v>0</v>
      </c>
      <c r="P15" s="175">
        <f>'BLOC X'!V14</f>
        <v>0</v>
      </c>
      <c r="Q15" s="175">
        <f>'BLOC X'!W14</f>
        <v>0</v>
      </c>
      <c r="R15" s="143"/>
      <c r="S15" s="176">
        <f t="shared" si="1"/>
        <v>0</v>
      </c>
      <c r="T15" s="176">
        <f t="shared" si="2"/>
        <v>0</v>
      </c>
      <c r="U15" s="176">
        <f t="shared" si="3"/>
        <v>0</v>
      </c>
      <c r="V15" s="176">
        <f t="shared" si="4"/>
        <v>0</v>
      </c>
      <c r="W15" s="176">
        <f t="shared" si="5"/>
        <v>0</v>
      </c>
      <c r="X15" s="176">
        <f t="shared" si="6"/>
        <v>0</v>
      </c>
      <c r="Y15" s="176">
        <f t="shared" si="7"/>
        <v>0</v>
      </c>
      <c r="Z15" s="176">
        <f t="shared" si="8"/>
        <v>0</v>
      </c>
      <c r="AA15" s="176">
        <f t="shared" si="9"/>
        <v>0</v>
      </c>
      <c r="AB15" s="177"/>
    </row>
    <row r="16" spans="1:28" x14ac:dyDescent="0.3">
      <c r="A16" s="261">
        <f>'BLOC X'!A15</f>
        <v>0</v>
      </c>
      <c r="B16" s="178" t="str">
        <f>'BLOC X'!B15</f>
        <v>X12</v>
      </c>
      <c r="D16" s="283">
        <f>'BLOC X'!D15</f>
        <v>0</v>
      </c>
      <c r="E16" s="179">
        <f>'BLOC X'!E15</f>
        <v>0</v>
      </c>
      <c r="F16" s="180">
        <f>'BLOC X'!I15</f>
        <v>0</v>
      </c>
      <c r="G16" s="181">
        <f>'BLOC X'!K15</f>
        <v>1</v>
      </c>
      <c r="H16" s="303">
        <f>'BLOC X'!L15</f>
        <v>0</v>
      </c>
      <c r="I16" s="310">
        <f>'BLOC X'!M15</f>
        <v>0</v>
      </c>
      <c r="J16" s="310" t="str">
        <f>'BLOC X'!N15</f>
        <v/>
      </c>
      <c r="K16" s="182">
        <f>'BLOC X'!T15</f>
        <v>155000</v>
      </c>
      <c r="L16" s="183">
        <f>'BLOC X'!R15</f>
        <v>0</v>
      </c>
      <c r="M16" s="184"/>
      <c r="N16" s="185">
        <f t="shared" si="0"/>
        <v>155000</v>
      </c>
      <c r="O16" s="186">
        <f>'BLOC X'!U15</f>
        <v>0</v>
      </c>
      <c r="P16" s="187">
        <f>'BLOC X'!V15</f>
        <v>0</v>
      </c>
      <c r="Q16" s="187">
        <f>'BLOC X'!W15</f>
        <v>0</v>
      </c>
      <c r="R16" s="143"/>
      <c r="S16" s="188">
        <f t="shared" si="1"/>
        <v>0</v>
      </c>
      <c r="T16" s="188">
        <f t="shared" si="2"/>
        <v>0</v>
      </c>
      <c r="U16" s="188">
        <f t="shared" si="3"/>
        <v>0</v>
      </c>
      <c r="V16" s="188">
        <f t="shared" si="4"/>
        <v>0</v>
      </c>
      <c r="W16" s="188">
        <f t="shared" si="5"/>
        <v>0</v>
      </c>
      <c r="X16" s="188">
        <f t="shared" si="6"/>
        <v>0</v>
      </c>
      <c r="Y16" s="188">
        <f t="shared" si="7"/>
        <v>0</v>
      </c>
      <c r="Z16" s="188">
        <f t="shared" si="8"/>
        <v>0</v>
      </c>
      <c r="AA16" s="188">
        <f t="shared" si="9"/>
        <v>0</v>
      </c>
      <c r="AB16" s="189"/>
    </row>
    <row r="17" spans="1:28" x14ac:dyDescent="0.3">
      <c r="A17" s="261">
        <f>'BLOC X'!A16</f>
        <v>0</v>
      </c>
      <c r="B17" s="167" t="str">
        <f>'BLOC X'!B16</f>
        <v>X13</v>
      </c>
      <c r="C17" s="166"/>
      <c r="D17" s="282">
        <f>'BLOC X'!D16</f>
        <v>0</v>
      </c>
      <c r="E17" s="190">
        <f>'BLOC X'!E16</f>
        <v>0</v>
      </c>
      <c r="F17" s="191">
        <f>'BLOC X'!I16</f>
        <v>0</v>
      </c>
      <c r="G17" s="169">
        <f>'BLOC X'!K16</f>
        <v>1</v>
      </c>
      <c r="H17" s="304">
        <f>'BLOC X'!L16</f>
        <v>0</v>
      </c>
      <c r="I17" s="311">
        <f>'BLOC X'!M16</f>
        <v>0</v>
      </c>
      <c r="J17" s="311" t="str">
        <f>'BLOC X'!N16</f>
        <v/>
      </c>
      <c r="K17" s="170">
        <f>'BLOC X'!T16</f>
        <v>160000</v>
      </c>
      <c r="L17" s="171">
        <f>'BLOC X'!R16</f>
        <v>0</v>
      </c>
      <c r="M17" s="172"/>
      <c r="N17" s="173">
        <f t="shared" si="0"/>
        <v>160000</v>
      </c>
      <c r="O17" s="174">
        <f>'BLOC X'!U16</f>
        <v>0</v>
      </c>
      <c r="P17" s="175">
        <f>'BLOC X'!V16</f>
        <v>0</v>
      </c>
      <c r="Q17" s="175">
        <f>'BLOC X'!W16</f>
        <v>0</v>
      </c>
      <c r="R17" s="143"/>
      <c r="S17" s="176">
        <f t="shared" si="1"/>
        <v>0</v>
      </c>
      <c r="T17" s="176">
        <f t="shared" si="2"/>
        <v>0</v>
      </c>
      <c r="U17" s="176">
        <f t="shared" si="3"/>
        <v>0</v>
      </c>
      <c r="V17" s="176">
        <f t="shared" si="4"/>
        <v>0</v>
      </c>
      <c r="W17" s="176">
        <f t="shared" si="5"/>
        <v>0</v>
      </c>
      <c r="X17" s="176">
        <f t="shared" si="6"/>
        <v>0</v>
      </c>
      <c r="Y17" s="176">
        <f t="shared" si="7"/>
        <v>0</v>
      </c>
      <c r="Z17" s="176">
        <f t="shared" si="8"/>
        <v>0</v>
      </c>
      <c r="AA17" s="176">
        <f t="shared" si="9"/>
        <v>0</v>
      </c>
      <c r="AB17" s="177"/>
    </row>
    <row r="18" spans="1:28" x14ac:dyDescent="0.3">
      <c r="A18" s="261">
        <f>'BLOC X'!A17</f>
        <v>0</v>
      </c>
      <c r="B18" s="178" t="str">
        <f>'BLOC X'!B17</f>
        <v>X14</v>
      </c>
      <c r="D18" s="283">
        <f>'BLOC X'!D17</f>
        <v>0</v>
      </c>
      <c r="E18" s="179">
        <f>'BLOC X'!E17</f>
        <v>0</v>
      </c>
      <c r="F18" s="180">
        <f>'BLOC X'!I17</f>
        <v>0</v>
      </c>
      <c r="G18" s="181">
        <f>'BLOC X'!K17</f>
        <v>1</v>
      </c>
      <c r="H18" s="303">
        <f>'BLOC X'!L17</f>
        <v>0</v>
      </c>
      <c r="I18" s="310">
        <f>'BLOC X'!M17</f>
        <v>0</v>
      </c>
      <c r="J18" s="310" t="str">
        <f>'BLOC X'!N17</f>
        <v/>
      </c>
      <c r="K18" s="182">
        <f>'BLOC X'!T17</f>
        <v>165000</v>
      </c>
      <c r="L18" s="183">
        <f>'BLOC X'!R17</f>
        <v>0</v>
      </c>
      <c r="M18" s="184"/>
      <c r="N18" s="185">
        <f t="shared" si="0"/>
        <v>165000</v>
      </c>
      <c r="O18" s="186">
        <f>'BLOC X'!U17</f>
        <v>0</v>
      </c>
      <c r="P18" s="187">
        <f>'BLOC X'!V17</f>
        <v>0</v>
      </c>
      <c r="Q18" s="187">
        <f>'BLOC X'!W17</f>
        <v>0</v>
      </c>
      <c r="R18" s="143"/>
      <c r="S18" s="188">
        <f t="shared" si="1"/>
        <v>0</v>
      </c>
      <c r="T18" s="188">
        <f t="shared" si="2"/>
        <v>0</v>
      </c>
      <c r="U18" s="188">
        <f t="shared" si="3"/>
        <v>0</v>
      </c>
      <c r="V18" s="188">
        <f t="shared" si="4"/>
        <v>0</v>
      </c>
      <c r="W18" s="188">
        <f t="shared" si="5"/>
        <v>0</v>
      </c>
      <c r="X18" s="188">
        <f t="shared" si="6"/>
        <v>0</v>
      </c>
      <c r="Y18" s="188">
        <f t="shared" si="7"/>
        <v>0</v>
      </c>
      <c r="Z18" s="188">
        <f t="shared" si="8"/>
        <v>0</v>
      </c>
      <c r="AA18" s="188">
        <f t="shared" si="9"/>
        <v>0</v>
      </c>
      <c r="AB18" s="189"/>
    </row>
    <row r="19" spans="1:28" x14ac:dyDescent="0.3">
      <c r="A19" s="261">
        <f>'BLOC X'!A18</f>
        <v>0</v>
      </c>
      <c r="B19" s="167" t="str">
        <f>'BLOC X'!B18</f>
        <v>X15</v>
      </c>
      <c r="C19" s="166"/>
      <c r="D19" s="282">
        <f>'BLOC X'!D18</f>
        <v>0</v>
      </c>
      <c r="E19" s="190">
        <f>'BLOC X'!E18</f>
        <v>0</v>
      </c>
      <c r="F19" s="191">
        <f>'BLOC X'!I18</f>
        <v>0</v>
      </c>
      <c r="G19" s="169">
        <f>'BLOC X'!K18</f>
        <v>1</v>
      </c>
      <c r="H19" s="304">
        <f>'BLOC X'!L18</f>
        <v>0</v>
      </c>
      <c r="I19" s="311">
        <f>'BLOC X'!M18</f>
        <v>0</v>
      </c>
      <c r="J19" s="311" t="str">
        <f>'BLOC X'!N18</f>
        <v/>
      </c>
      <c r="K19" s="170">
        <f>'BLOC X'!T18</f>
        <v>170000</v>
      </c>
      <c r="L19" s="171">
        <f>'BLOC X'!R18</f>
        <v>0</v>
      </c>
      <c r="M19" s="172"/>
      <c r="N19" s="173">
        <f t="shared" si="0"/>
        <v>170000</v>
      </c>
      <c r="O19" s="174">
        <f>'BLOC X'!U18</f>
        <v>0</v>
      </c>
      <c r="P19" s="175">
        <f>'BLOC X'!V18</f>
        <v>0</v>
      </c>
      <c r="Q19" s="175">
        <f>'BLOC X'!W18</f>
        <v>0</v>
      </c>
      <c r="R19" s="143"/>
      <c r="S19" s="176">
        <f t="shared" si="1"/>
        <v>0</v>
      </c>
      <c r="T19" s="176">
        <f t="shared" si="2"/>
        <v>0</v>
      </c>
      <c r="U19" s="176">
        <f t="shared" si="3"/>
        <v>0</v>
      </c>
      <c r="V19" s="176">
        <f t="shared" si="4"/>
        <v>0</v>
      </c>
      <c r="W19" s="176">
        <f t="shared" si="5"/>
        <v>0</v>
      </c>
      <c r="X19" s="176">
        <f t="shared" si="6"/>
        <v>0</v>
      </c>
      <c r="Y19" s="176">
        <f t="shared" si="7"/>
        <v>0</v>
      </c>
      <c r="Z19" s="176">
        <f t="shared" si="8"/>
        <v>0</v>
      </c>
      <c r="AA19" s="176">
        <f t="shared" si="9"/>
        <v>0</v>
      </c>
      <c r="AB19" s="177"/>
    </row>
    <row r="20" spans="1:28" ht="21" customHeight="1" x14ac:dyDescent="0.3">
      <c r="A20" s="261">
        <f>'BLOC X'!A19</f>
        <v>2</v>
      </c>
      <c r="B20" s="178" t="str">
        <f>'BLOC X'!B19</f>
        <v>X16</v>
      </c>
      <c r="D20" s="283">
        <f>'BLOC X'!D19</f>
        <v>25</v>
      </c>
      <c r="E20" s="179" t="str">
        <f>'BLOC X'!E19</f>
        <v>Mr Grande Frite</v>
      </c>
      <c r="F20" s="180" t="str">
        <f>'BLOC X'!I19</f>
        <v>Usufruit appartement X16 + cave 25</v>
      </c>
      <c r="G20" s="181">
        <f>'BLOC X'!K19</f>
        <v>0.98</v>
      </c>
      <c r="H20" s="303" t="str">
        <f>'BLOC X'!L19</f>
        <v>OK</v>
      </c>
      <c r="I20" s="310">
        <f>'BLOC X'!M19</f>
        <v>43051</v>
      </c>
      <c r="J20" s="310">
        <f>'BLOC X'!N19</f>
        <v>43190</v>
      </c>
      <c r="K20" s="182">
        <f>'BLOC X'!T19</f>
        <v>177000</v>
      </c>
      <c r="L20" s="183">
        <f>'BLOC X'!R19</f>
        <v>2000</v>
      </c>
      <c r="M20" s="184"/>
      <c r="N20" s="185">
        <f t="shared" si="0"/>
        <v>179000</v>
      </c>
      <c r="O20" s="186">
        <f>'BLOC X'!U19</f>
        <v>173460</v>
      </c>
      <c r="P20" s="187">
        <f>'BLOC X'!V19</f>
        <v>34692</v>
      </c>
      <c r="Q20" s="187">
        <f>'BLOC X'!W19</f>
        <v>138768</v>
      </c>
      <c r="R20" s="143"/>
      <c r="S20" s="329">
        <f>$Q20*S$4*$G$20</f>
        <v>13599.264000000001</v>
      </c>
      <c r="T20" s="188">
        <f t="shared" si="2"/>
        <v>13599.264000000001</v>
      </c>
      <c r="U20" s="188">
        <f t="shared" si="3"/>
        <v>13599.264000000001</v>
      </c>
      <c r="V20" s="188">
        <f t="shared" si="4"/>
        <v>13599.264000000001</v>
      </c>
      <c r="W20" s="188">
        <f t="shared" si="5"/>
        <v>13599.264000000001</v>
      </c>
      <c r="X20" s="188">
        <f t="shared" si="6"/>
        <v>20398.896000000001</v>
      </c>
      <c r="Y20" s="188">
        <f t="shared" si="7"/>
        <v>20398.896000000001</v>
      </c>
      <c r="Z20" s="188">
        <f t="shared" si="8"/>
        <v>20398.896000000001</v>
      </c>
      <c r="AA20" s="188">
        <f t="shared" si="9"/>
        <v>6799.6320000000005</v>
      </c>
      <c r="AB20" s="189"/>
    </row>
    <row r="21" spans="1:28" ht="21" customHeight="1" x14ac:dyDescent="0.3">
      <c r="A21" s="261">
        <f>'BLOC X'!A20</f>
        <v>3</v>
      </c>
      <c r="B21" s="178" t="str">
        <f>'BLOC X'!B20</f>
        <v>X16</v>
      </c>
      <c r="D21" s="283">
        <f>'BLOC X'!D20</f>
        <v>25</v>
      </c>
      <c r="E21" s="179" t="str">
        <f>'BLOC X'!E20</f>
        <v>Mme Moyenne Frite</v>
      </c>
      <c r="F21" s="180" t="str">
        <f>'BLOC X'!I20</f>
        <v>Nue-propriétaire appartement X16 + cave 25</v>
      </c>
      <c r="G21" s="181">
        <f>'BLOC X'!K20</f>
        <v>0.01</v>
      </c>
      <c r="H21" s="303" t="str">
        <f>'BLOC X'!L20</f>
        <v>OK</v>
      </c>
      <c r="I21" s="310">
        <f>'BLOC X'!M20</f>
        <v>43051</v>
      </c>
      <c r="J21" s="310">
        <f>'BLOC X'!N20</f>
        <v>43190</v>
      </c>
      <c r="K21" s="182">
        <f>'BLOC X'!T20</f>
        <v>177000</v>
      </c>
      <c r="L21" s="183">
        <f>'BLOC X'!R20</f>
        <v>2000</v>
      </c>
      <c r="M21" s="184"/>
      <c r="N21" s="185">
        <f t="shared" si="0"/>
        <v>179000</v>
      </c>
      <c r="O21" s="186">
        <f>'BLOC X'!U20</f>
        <v>1770</v>
      </c>
      <c r="P21" s="187">
        <f>'BLOC X'!V20</f>
        <v>354</v>
      </c>
      <c r="Q21" s="187">
        <f>'BLOC X'!W20</f>
        <v>1416</v>
      </c>
      <c r="R21" s="143"/>
      <c r="S21" s="188">
        <f t="shared" ref="S21:AA22" si="10">$Q21*S$4*$G$20</f>
        <v>138.768</v>
      </c>
      <c r="T21" s="188">
        <f t="shared" si="10"/>
        <v>138.768</v>
      </c>
      <c r="U21" s="188">
        <f t="shared" si="10"/>
        <v>138.768</v>
      </c>
      <c r="V21" s="188">
        <f t="shared" si="10"/>
        <v>138.768</v>
      </c>
      <c r="W21" s="188">
        <f t="shared" si="10"/>
        <v>138.768</v>
      </c>
      <c r="X21" s="188">
        <f t="shared" si="10"/>
        <v>208.15200000000002</v>
      </c>
      <c r="Y21" s="188">
        <f t="shared" si="10"/>
        <v>208.15200000000002</v>
      </c>
      <c r="Z21" s="188">
        <f t="shared" si="10"/>
        <v>208.15200000000002</v>
      </c>
      <c r="AA21" s="188">
        <f t="shared" si="10"/>
        <v>69.384</v>
      </c>
      <c r="AB21" s="189"/>
    </row>
    <row r="22" spans="1:28" ht="21" customHeight="1" x14ac:dyDescent="0.3">
      <c r="A22" s="261">
        <f>'BLOC X'!A21</f>
        <v>4</v>
      </c>
      <c r="B22" s="178" t="str">
        <f>'BLOC X'!B21</f>
        <v>X16</v>
      </c>
      <c r="D22" s="283">
        <f>'BLOC X'!D21</f>
        <v>25</v>
      </c>
      <c r="E22" s="179" t="str">
        <f>'BLOC X'!E21</f>
        <v>Mr Petite Frite</v>
      </c>
      <c r="F22" s="180" t="str">
        <f>'BLOC X'!I21</f>
        <v>Nue-propriétaire appartement X16 + cave 25</v>
      </c>
      <c r="G22" s="181">
        <f>'BLOC X'!K21</f>
        <v>0.01</v>
      </c>
      <c r="H22" s="303" t="str">
        <f>'BLOC X'!L21</f>
        <v>OK</v>
      </c>
      <c r="I22" s="310">
        <f>'BLOC X'!M21</f>
        <v>43051</v>
      </c>
      <c r="J22" s="310">
        <f>'BLOC X'!N21</f>
        <v>43190</v>
      </c>
      <c r="K22" s="182">
        <f>'BLOC X'!T21</f>
        <v>177000</v>
      </c>
      <c r="L22" s="183">
        <f>'BLOC X'!R21</f>
        <v>2000</v>
      </c>
      <c r="M22" s="184"/>
      <c r="N22" s="185">
        <f t="shared" si="0"/>
        <v>179000</v>
      </c>
      <c r="O22" s="186">
        <f>'BLOC X'!U21</f>
        <v>1770</v>
      </c>
      <c r="P22" s="187">
        <f>'BLOC X'!V21</f>
        <v>354</v>
      </c>
      <c r="Q22" s="187">
        <f>'BLOC X'!W21</f>
        <v>1416</v>
      </c>
      <c r="R22" s="143"/>
      <c r="S22" s="188">
        <f t="shared" si="10"/>
        <v>138.768</v>
      </c>
      <c r="T22" s="188">
        <f t="shared" si="10"/>
        <v>138.768</v>
      </c>
      <c r="U22" s="188">
        <f t="shared" si="10"/>
        <v>138.768</v>
      </c>
      <c r="V22" s="188">
        <f t="shared" si="10"/>
        <v>138.768</v>
      </c>
      <c r="W22" s="188">
        <f t="shared" si="10"/>
        <v>138.768</v>
      </c>
      <c r="X22" s="188">
        <f t="shared" si="10"/>
        <v>208.15200000000002</v>
      </c>
      <c r="Y22" s="188">
        <f t="shared" si="10"/>
        <v>208.15200000000002</v>
      </c>
      <c r="Z22" s="188">
        <f t="shared" si="10"/>
        <v>208.15200000000002</v>
      </c>
      <c r="AA22" s="188">
        <f t="shared" si="10"/>
        <v>69.384</v>
      </c>
      <c r="AB22" s="189"/>
    </row>
    <row r="23" spans="1:28" x14ac:dyDescent="0.3">
      <c r="A23" s="261">
        <f>'BLOC X'!A22</f>
        <v>0</v>
      </c>
      <c r="B23" s="167" t="str">
        <f>'BLOC X'!B22</f>
        <v>X17</v>
      </c>
      <c r="C23" s="166"/>
      <c r="D23" s="282">
        <f>'BLOC X'!D22</f>
        <v>0</v>
      </c>
      <c r="E23" s="190">
        <f>'BLOC X'!E22</f>
        <v>0</v>
      </c>
      <c r="F23" s="191">
        <f>'BLOC X'!I22</f>
        <v>0</v>
      </c>
      <c r="G23" s="169">
        <f>'BLOC X'!K22</f>
        <v>1</v>
      </c>
      <c r="H23" s="304">
        <f>'BLOC X'!L22</f>
        <v>0</v>
      </c>
      <c r="I23" s="311">
        <f>'BLOC X'!M22</f>
        <v>0</v>
      </c>
      <c r="J23" s="311" t="str">
        <f>'BLOC X'!N22</f>
        <v/>
      </c>
      <c r="K23" s="170">
        <f>'BLOC X'!T22</f>
        <v>180000</v>
      </c>
      <c r="L23" s="171">
        <f>'BLOC X'!R22</f>
        <v>0</v>
      </c>
      <c r="M23" s="172"/>
      <c r="N23" s="173">
        <f t="shared" si="0"/>
        <v>180000</v>
      </c>
      <c r="O23" s="174">
        <f>'BLOC X'!U22</f>
        <v>0</v>
      </c>
      <c r="P23" s="175">
        <f>'BLOC X'!V22</f>
        <v>0</v>
      </c>
      <c r="Q23" s="175">
        <f>'BLOC X'!W22</f>
        <v>0</v>
      </c>
      <c r="R23" s="143"/>
      <c r="S23" s="176">
        <f t="shared" si="1"/>
        <v>0</v>
      </c>
      <c r="T23" s="176">
        <f t="shared" si="2"/>
        <v>0</v>
      </c>
      <c r="U23" s="176">
        <f t="shared" si="3"/>
        <v>0</v>
      </c>
      <c r="V23" s="176">
        <f t="shared" si="4"/>
        <v>0</v>
      </c>
      <c r="W23" s="176">
        <f t="shared" si="5"/>
        <v>0</v>
      </c>
      <c r="X23" s="176">
        <f t="shared" si="6"/>
        <v>0</v>
      </c>
      <c r="Y23" s="176">
        <f t="shared" si="7"/>
        <v>0</v>
      </c>
      <c r="Z23" s="176">
        <f t="shared" si="8"/>
        <v>0</v>
      </c>
      <c r="AA23" s="176">
        <f t="shared" si="9"/>
        <v>0</v>
      </c>
      <c r="AB23" s="177"/>
    </row>
    <row r="24" spans="1:28" x14ac:dyDescent="0.3">
      <c r="A24" s="261">
        <f>'BLOC X'!A23</f>
        <v>5</v>
      </c>
      <c r="B24" s="178" t="str">
        <f>'BLOC X'!B23</f>
        <v>X18</v>
      </c>
      <c r="D24" s="283">
        <f>'BLOC X'!D23</f>
        <v>4</v>
      </c>
      <c r="E24" s="179" t="str">
        <f>'BLOC X'!E23</f>
        <v>Mr Jacques Bordeaux</v>
      </c>
      <c r="F24" s="180" t="str">
        <f>'BLOC X'!I23</f>
        <v>appartement X18 + cave 4</v>
      </c>
      <c r="G24" s="181">
        <f>'BLOC X'!K23</f>
        <v>1</v>
      </c>
      <c r="H24" s="303" t="str">
        <f>'BLOC X'!L23</f>
        <v>OK</v>
      </c>
      <c r="I24" s="310">
        <f>'BLOC X'!M23</f>
        <v>43158</v>
      </c>
      <c r="J24" s="310">
        <f>'BLOC X'!N23</f>
        <v>43281</v>
      </c>
      <c r="K24" s="182">
        <f>'BLOC X'!T23</f>
        <v>187000</v>
      </c>
      <c r="L24" s="183">
        <f>'BLOC X'!R23</f>
        <v>2000</v>
      </c>
      <c r="M24" s="184"/>
      <c r="N24" s="185">
        <f t="shared" si="0"/>
        <v>189000</v>
      </c>
      <c r="O24" s="186">
        <f>'BLOC X'!U23</f>
        <v>187000</v>
      </c>
      <c r="P24" s="187">
        <f>'BLOC X'!V23</f>
        <v>37400</v>
      </c>
      <c r="Q24" s="187">
        <f>'BLOC X'!W23</f>
        <v>149600</v>
      </c>
      <c r="R24" s="143"/>
      <c r="S24" s="188">
        <f t="shared" si="1"/>
        <v>14960</v>
      </c>
      <c r="T24" s="188">
        <f t="shared" si="2"/>
        <v>14960</v>
      </c>
      <c r="U24" s="188">
        <f t="shared" si="3"/>
        <v>14960</v>
      </c>
      <c r="V24" s="188">
        <f t="shared" si="4"/>
        <v>14960</v>
      </c>
      <c r="W24" s="188">
        <f t="shared" si="5"/>
        <v>14960</v>
      </c>
      <c r="X24" s="188">
        <f t="shared" si="6"/>
        <v>22440</v>
      </c>
      <c r="Y24" s="188">
        <f t="shared" si="7"/>
        <v>22440</v>
      </c>
      <c r="Z24" s="188">
        <f t="shared" si="8"/>
        <v>22440</v>
      </c>
      <c r="AA24" s="188">
        <f t="shared" si="9"/>
        <v>7480</v>
      </c>
      <c r="AB24" s="189"/>
    </row>
    <row r="25" spans="1:28" x14ac:dyDescent="0.3">
      <c r="A25" s="261">
        <f>'BLOC X'!A24</f>
        <v>0</v>
      </c>
      <c r="B25" s="167" t="str">
        <f>'BLOC X'!B24</f>
        <v>X19</v>
      </c>
      <c r="C25" s="166"/>
      <c r="D25" s="282">
        <f>'BLOC X'!D24</f>
        <v>0</v>
      </c>
      <c r="E25" s="190">
        <f>'BLOC X'!E24</f>
        <v>0</v>
      </c>
      <c r="F25" s="191">
        <f>'BLOC X'!I24</f>
        <v>0</v>
      </c>
      <c r="G25" s="169">
        <f>'BLOC X'!K24</f>
        <v>1</v>
      </c>
      <c r="H25" s="304">
        <f>'BLOC X'!L24</f>
        <v>0</v>
      </c>
      <c r="I25" s="311">
        <f>'BLOC X'!M24</f>
        <v>0</v>
      </c>
      <c r="J25" s="311" t="str">
        <f>'BLOC X'!N24</f>
        <v/>
      </c>
      <c r="K25" s="170">
        <f>'BLOC X'!T24</f>
        <v>190000</v>
      </c>
      <c r="L25" s="171">
        <f>'BLOC X'!R24</f>
        <v>0</v>
      </c>
      <c r="M25" s="172"/>
      <c r="N25" s="173">
        <f t="shared" si="0"/>
        <v>190000</v>
      </c>
      <c r="O25" s="174">
        <f>'BLOC X'!U24</f>
        <v>0</v>
      </c>
      <c r="P25" s="175">
        <f>'BLOC X'!V24</f>
        <v>0</v>
      </c>
      <c r="Q25" s="175">
        <f>'BLOC X'!W24</f>
        <v>0</v>
      </c>
      <c r="R25" s="143"/>
      <c r="S25" s="176">
        <f t="shared" si="1"/>
        <v>0</v>
      </c>
      <c r="T25" s="176">
        <f t="shared" si="2"/>
        <v>0</v>
      </c>
      <c r="U25" s="176">
        <f t="shared" si="3"/>
        <v>0</v>
      </c>
      <c r="V25" s="176">
        <f t="shared" si="4"/>
        <v>0</v>
      </c>
      <c r="W25" s="176">
        <f t="shared" si="5"/>
        <v>0</v>
      </c>
      <c r="X25" s="176">
        <f t="shared" si="6"/>
        <v>0</v>
      </c>
      <c r="Y25" s="176">
        <f t="shared" si="7"/>
        <v>0</v>
      </c>
      <c r="Z25" s="176">
        <f t="shared" si="8"/>
        <v>0</v>
      </c>
      <c r="AA25" s="176">
        <f t="shared" si="9"/>
        <v>0</v>
      </c>
      <c r="AB25" s="177"/>
    </row>
    <row r="26" spans="1:28" x14ac:dyDescent="0.3">
      <c r="A26" s="261">
        <f>'BLOC X'!A25</f>
        <v>6</v>
      </c>
      <c r="B26" s="178" t="str">
        <f>'BLOC X'!B25</f>
        <v>X20</v>
      </c>
      <c r="D26" s="283">
        <f>'BLOC X'!D25</f>
        <v>6</v>
      </c>
      <c r="E26" s="179" t="str">
        <f>'BLOC X'!E25</f>
        <v>Mr Patrice Baguette</v>
      </c>
      <c r="F26" s="180" t="str">
        <f>'BLOC X'!I25</f>
        <v>Usufruit appartement X20 + cave 6</v>
      </c>
      <c r="G26" s="181">
        <f>'BLOC X'!K25</f>
        <v>0.99</v>
      </c>
      <c r="H26" s="303" t="str">
        <f>'BLOC X'!L25</f>
        <v>OK</v>
      </c>
      <c r="I26" s="310">
        <f>'BLOC X'!M25</f>
        <v>42979</v>
      </c>
      <c r="J26" s="310">
        <f>'BLOC X'!N25</f>
        <v>43131</v>
      </c>
      <c r="K26" s="182">
        <f>'BLOC X'!T25</f>
        <v>195000</v>
      </c>
      <c r="L26" s="183">
        <f>'BLOC X'!R25</f>
        <v>0</v>
      </c>
      <c r="M26" s="184"/>
      <c r="N26" s="185">
        <f t="shared" si="0"/>
        <v>195000</v>
      </c>
      <c r="O26" s="186">
        <f>'BLOC X'!U25</f>
        <v>193050</v>
      </c>
      <c r="P26" s="187">
        <f>'BLOC X'!V25</f>
        <v>38610</v>
      </c>
      <c r="Q26" s="187">
        <f>'BLOC X'!W25</f>
        <v>154440</v>
      </c>
      <c r="R26" s="143"/>
      <c r="S26" s="188">
        <f>Q26*$S$4*G26</f>
        <v>15289.56</v>
      </c>
      <c r="T26" s="188">
        <f t="shared" si="2"/>
        <v>15289.56</v>
      </c>
      <c r="U26" s="188">
        <f t="shared" si="3"/>
        <v>15289.56</v>
      </c>
      <c r="V26" s="188">
        <f t="shared" si="4"/>
        <v>15289.56</v>
      </c>
      <c r="W26" s="188">
        <f t="shared" si="5"/>
        <v>15289.56</v>
      </c>
      <c r="X26" s="188">
        <f t="shared" si="6"/>
        <v>22934.34</v>
      </c>
      <c r="Y26" s="188">
        <f t="shared" si="7"/>
        <v>22934.34</v>
      </c>
      <c r="Z26" s="188">
        <f t="shared" si="8"/>
        <v>22934.34</v>
      </c>
      <c r="AA26" s="188">
        <f t="shared" si="9"/>
        <v>7644.78</v>
      </c>
      <c r="AB26" s="189"/>
    </row>
    <row r="27" spans="1:28" x14ac:dyDescent="0.3">
      <c r="A27" s="261">
        <f>'BLOC X'!A26</f>
        <v>7</v>
      </c>
      <c r="B27" s="178" t="str">
        <f>'BLOC X'!B26</f>
        <v>X20</v>
      </c>
      <c r="D27" s="283">
        <f>'BLOC X'!D26</f>
        <v>6</v>
      </c>
      <c r="E27" s="179" t="str">
        <f>'BLOC X'!E26</f>
        <v>Mme Jeanne Galette</v>
      </c>
      <c r="F27" s="180" t="str">
        <f>'BLOC X'!I26</f>
        <v>Nue-propriétaire appartement X20 + cave 6</v>
      </c>
      <c r="G27" s="181">
        <f>'BLOC X'!K26</f>
        <v>0.01</v>
      </c>
      <c r="H27" s="303" t="str">
        <f>'BLOC X'!L26</f>
        <v>OK</v>
      </c>
      <c r="I27" s="310">
        <f>'BLOC X'!M26</f>
        <v>42979</v>
      </c>
      <c r="J27" s="310">
        <f>'BLOC X'!N26</f>
        <v>43131</v>
      </c>
      <c r="K27" s="182">
        <f>'BLOC X'!T26</f>
        <v>195000</v>
      </c>
      <c r="L27" s="183">
        <f>'BLOC X'!R26</f>
        <v>0</v>
      </c>
      <c r="M27" s="184"/>
      <c r="N27" s="185">
        <f t="shared" si="0"/>
        <v>195000</v>
      </c>
      <c r="O27" s="186">
        <f>'BLOC X'!U26</f>
        <v>1950</v>
      </c>
      <c r="P27" s="187">
        <f>'BLOC X'!V26</f>
        <v>390</v>
      </c>
      <c r="Q27" s="187">
        <f>'BLOC X'!W26</f>
        <v>1560</v>
      </c>
      <c r="R27" s="143"/>
      <c r="S27" s="188">
        <f t="shared" ref="S27:AA27" si="11">$Q27*S$4*$G$20</f>
        <v>152.88</v>
      </c>
      <c r="T27" s="188">
        <f t="shared" si="11"/>
        <v>152.88</v>
      </c>
      <c r="U27" s="188">
        <f t="shared" si="11"/>
        <v>152.88</v>
      </c>
      <c r="V27" s="188">
        <f t="shared" si="11"/>
        <v>152.88</v>
      </c>
      <c r="W27" s="188">
        <f t="shared" si="11"/>
        <v>152.88</v>
      </c>
      <c r="X27" s="188">
        <f t="shared" si="11"/>
        <v>229.32</v>
      </c>
      <c r="Y27" s="188">
        <f t="shared" si="11"/>
        <v>229.32</v>
      </c>
      <c r="Z27" s="188">
        <f t="shared" si="11"/>
        <v>229.32</v>
      </c>
      <c r="AA27" s="188">
        <f t="shared" si="11"/>
        <v>76.44</v>
      </c>
      <c r="AB27" s="189"/>
    </row>
    <row r="28" spans="1:28" x14ac:dyDescent="0.3">
      <c r="A28" s="261">
        <f>'BLOC X'!A27</f>
        <v>0</v>
      </c>
      <c r="B28" s="167" t="str">
        <f>'BLOC X'!B27</f>
        <v>X21</v>
      </c>
      <c r="C28" s="166"/>
      <c r="D28" s="282">
        <f>'BLOC X'!D27</f>
        <v>0</v>
      </c>
      <c r="E28" s="190">
        <f>'BLOC X'!E27</f>
        <v>0</v>
      </c>
      <c r="F28" s="191">
        <f>'BLOC X'!I27</f>
        <v>0</v>
      </c>
      <c r="G28" s="169">
        <f>'BLOC X'!K27</f>
        <v>1</v>
      </c>
      <c r="H28" s="304">
        <f>'BLOC X'!L27</f>
        <v>0</v>
      </c>
      <c r="I28" s="311">
        <f>'BLOC X'!M27</f>
        <v>0</v>
      </c>
      <c r="J28" s="311" t="str">
        <f>'BLOC X'!N27</f>
        <v/>
      </c>
      <c r="K28" s="170">
        <f>'BLOC X'!T27</f>
        <v>200000</v>
      </c>
      <c r="L28" s="171">
        <f>'BLOC X'!R27</f>
        <v>0</v>
      </c>
      <c r="M28" s="172"/>
      <c r="N28" s="173">
        <f t="shared" si="0"/>
        <v>200000</v>
      </c>
      <c r="O28" s="174">
        <f>'BLOC X'!U27</f>
        <v>0</v>
      </c>
      <c r="P28" s="175">
        <f>'BLOC X'!V27</f>
        <v>0</v>
      </c>
      <c r="Q28" s="175">
        <f>'BLOC X'!W27</f>
        <v>0</v>
      </c>
      <c r="R28" s="143"/>
      <c r="S28" s="176">
        <f t="shared" si="1"/>
        <v>0</v>
      </c>
      <c r="T28" s="176">
        <f t="shared" si="2"/>
        <v>0</v>
      </c>
      <c r="U28" s="176">
        <f t="shared" si="3"/>
        <v>0</v>
      </c>
      <c r="V28" s="176">
        <f t="shared" si="4"/>
        <v>0</v>
      </c>
      <c r="W28" s="176">
        <f t="shared" si="5"/>
        <v>0</v>
      </c>
      <c r="X28" s="176">
        <f t="shared" si="6"/>
        <v>0</v>
      </c>
      <c r="Y28" s="176">
        <f t="shared" si="7"/>
        <v>0</v>
      </c>
      <c r="Z28" s="176">
        <f t="shared" si="8"/>
        <v>0</v>
      </c>
      <c r="AA28" s="176">
        <f t="shared" si="9"/>
        <v>0</v>
      </c>
      <c r="AB28" s="177"/>
    </row>
    <row r="29" spans="1:28" x14ac:dyDescent="0.3">
      <c r="A29" s="261">
        <f>'BLOC X'!A28</f>
        <v>0</v>
      </c>
      <c r="B29" s="178" t="str">
        <f>'BLOC X'!B28</f>
        <v>X22</v>
      </c>
      <c r="D29" s="283">
        <f>'BLOC X'!D28</f>
        <v>0</v>
      </c>
      <c r="E29" s="179">
        <f>'BLOC X'!E28</f>
        <v>0</v>
      </c>
      <c r="F29" s="180">
        <f>'BLOC X'!I28</f>
        <v>0</v>
      </c>
      <c r="G29" s="181">
        <f>'BLOC X'!K28</f>
        <v>1</v>
      </c>
      <c r="H29" s="303">
        <f>'BLOC X'!L28</f>
        <v>0</v>
      </c>
      <c r="I29" s="310">
        <f>'BLOC X'!M28</f>
        <v>0</v>
      </c>
      <c r="J29" s="310" t="str">
        <f>'BLOC X'!N28</f>
        <v/>
      </c>
      <c r="K29" s="182">
        <f>'BLOC X'!T28</f>
        <v>205000</v>
      </c>
      <c r="L29" s="183">
        <f>'BLOC X'!R28</f>
        <v>0</v>
      </c>
      <c r="M29" s="184"/>
      <c r="N29" s="185">
        <f t="shared" si="0"/>
        <v>205000</v>
      </c>
      <c r="O29" s="186">
        <f>'BLOC X'!U28</f>
        <v>0</v>
      </c>
      <c r="P29" s="187">
        <f>'BLOC X'!V28</f>
        <v>0</v>
      </c>
      <c r="Q29" s="187">
        <f>'BLOC X'!W28</f>
        <v>0</v>
      </c>
      <c r="R29" s="143"/>
      <c r="S29" s="188">
        <f t="shared" si="1"/>
        <v>0</v>
      </c>
      <c r="T29" s="188">
        <f t="shared" si="2"/>
        <v>0</v>
      </c>
      <c r="U29" s="188">
        <f t="shared" si="3"/>
        <v>0</v>
      </c>
      <c r="V29" s="188">
        <f t="shared" si="4"/>
        <v>0</v>
      </c>
      <c r="W29" s="188">
        <f t="shared" si="5"/>
        <v>0</v>
      </c>
      <c r="X29" s="188">
        <f t="shared" si="6"/>
        <v>0</v>
      </c>
      <c r="Y29" s="188">
        <f t="shared" si="7"/>
        <v>0</v>
      </c>
      <c r="Z29" s="188">
        <f t="shared" si="8"/>
        <v>0</v>
      </c>
      <c r="AA29" s="188">
        <f t="shared" si="9"/>
        <v>0</v>
      </c>
      <c r="AB29" s="189"/>
    </row>
    <row r="30" spans="1:28" x14ac:dyDescent="0.3">
      <c r="A30" s="261">
        <f>'BLOC X'!A29</f>
        <v>0</v>
      </c>
      <c r="B30" s="167" t="str">
        <f>'BLOC X'!B29</f>
        <v>X23</v>
      </c>
      <c r="C30" s="166"/>
      <c r="D30" s="282">
        <f>'BLOC X'!D29</f>
        <v>0</v>
      </c>
      <c r="E30" s="190">
        <f>'BLOC X'!E29</f>
        <v>0</v>
      </c>
      <c r="F30" s="191">
        <f>'BLOC X'!I29</f>
        <v>0</v>
      </c>
      <c r="G30" s="169">
        <f>'BLOC X'!K29</f>
        <v>1</v>
      </c>
      <c r="H30" s="304">
        <f>'BLOC X'!L29</f>
        <v>0</v>
      </c>
      <c r="I30" s="311">
        <f>'BLOC X'!M29</f>
        <v>0</v>
      </c>
      <c r="J30" s="311" t="str">
        <f>'BLOC X'!N29</f>
        <v/>
      </c>
      <c r="K30" s="170">
        <f>'BLOC X'!T29</f>
        <v>210000</v>
      </c>
      <c r="L30" s="171">
        <f>'BLOC X'!R29</f>
        <v>0</v>
      </c>
      <c r="M30" s="172"/>
      <c r="N30" s="173">
        <f t="shared" si="0"/>
        <v>210000</v>
      </c>
      <c r="O30" s="174">
        <f>'BLOC X'!U29</f>
        <v>0</v>
      </c>
      <c r="P30" s="175">
        <f>'BLOC X'!V29</f>
        <v>0</v>
      </c>
      <c r="Q30" s="175">
        <f>'BLOC X'!W29</f>
        <v>0</v>
      </c>
      <c r="R30" s="143"/>
      <c r="S30" s="176">
        <f t="shared" si="1"/>
        <v>0</v>
      </c>
      <c r="T30" s="176">
        <f t="shared" si="2"/>
        <v>0</v>
      </c>
      <c r="U30" s="176">
        <f t="shared" si="3"/>
        <v>0</v>
      </c>
      <c r="V30" s="176">
        <f t="shared" si="4"/>
        <v>0</v>
      </c>
      <c r="W30" s="176">
        <f t="shared" si="5"/>
        <v>0</v>
      </c>
      <c r="X30" s="176">
        <f t="shared" si="6"/>
        <v>0</v>
      </c>
      <c r="Y30" s="176">
        <f t="shared" si="7"/>
        <v>0</v>
      </c>
      <c r="Z30" s="176">
        <f t="shared" si="8"/>
        <v>0</v>
      </c>
      <c r="AA30" s="176">
        <f t="shared" si="9"/>
        <v>0</v>
      </c>
      <c r="AB30" s="177"/>
    </row>
    <row r="31" spans="1:28" x14ac:dyDescent="0.3">
      <c r="A31" s="261">
        <f>'BLOC X'!A30</f>
        <v>0</v>
      </c>
      <c r="B31" s="178" t="str">
        <f>'BLOC X'!B30</f>
        <v>X24</v>
      </c>
      <c r="D31" s="283">
        <f>'BLOC X'!D30</f>
        <v>0</v>
      </c>
      <c r="E31" s="179">
        <f>'BLOC X'!E30</f>
        <v>0</v>
      </c>
      <c r="F31" s="180">
        <f>'BLOC X'!I30</f>
        <v>0</v>
      </c>
      <c r="G31" s="181">
        <f>'BLOC X'!K30</f>
        <v>1</v>
      </c>
      <c r="H31" s="303">
        <f>'BLOC X'!L30</f>
        <v>0</v>
      </c>
      <c r="I31" s="310">
        <f>'BLOC X'!M30</f>
        <v>0</v>
      </c>
      <c r="J31" s="310" t="str">
        <f>'BLOC X'!N30</f>
        <v/>
      </c>
      <c r="K31" s="182">
        <f>'BLOC X'!T30</f>
        <v>215000</v>
      </c>
      <c r="L31" s="183">
        <f>'BLOC X'!R30</f>
        <v>0</v>
      </c>
      <c r="M31" s="184"/>
      <c r="N31" s="185">
        <f t="shared" si="0"/>
        <v>215000</v>
      </c>
      <c r="O31" s="186">
        <f>'BLOC X'!U30</f>
        <v>0</v>
      </c>
      <c r="P31" s="187">
        <f>'BLOC X'!V30</f>
        <v>0</v>
      </c>
      <c r="Q31" s="187">
        <f>'BLOC X'!W30</f>
        <v>0</v>
      </c>
      <c r="R31" s="143"/>
      <c r="S31" s="188">
        <f t="shared" si="1"/>
        <v>0</v>
      </c>
      <c r="T31" s="188">
        <f t="shared" si="2"/>
        <v>0</v>
      </c>
      <c r="U31" s="188">
        <f t="shared" si="3"/>
        <v>0</v>
      </c>
      <c r="V31" s="188">
        <f t="shared" si="4"/>
        <v>0</v>
      </c>
      <c r="W31" s="188">
        <f t="shared" si="5"/>
        <v>0</v>
      </c>
      <c r="X31" s="188">
        <f t="shared" si="6"/>
        <v>0</v>
      </c>
      <c r="Y31" s="188">
        <f t="shared" si="7"/>
        <v>0</v>
      </c>
      <c r="Z31" s="188">
        <f t="shared" si="8"/>
        <v>0</v>
      </c>
      <c r="AA31" s="188">
        <f t="shared" si="9"/>
        <v>0</v>
      </c>
      <c r="AB31" s="189"/>
    </row>
    <row r="32" spans="1:28" x14ac:dyDescent="0.3">
      <c r="A32" s="261">
        <f>'BLOC X'!A31</f>
        <v>0</v>
      </c>
      <c r="B32" s="167" t="str">
        <f>'BLOC X'!B31</f>
        <v>X25</v>
      </c>
      <c r="C32" s="166"/>
      <c r="D32" s="282">
        <f>'BLOC X'!D31</f>
        <v>0</v>
      </c>
      <c r="E32" s="190">
        <f>'BLOC X'!E31</f>
        <v>0</v>
      </c>
      <c r="F32" s="191">
        <f>'BLOC X'!I31</f>
        <v>0</v>
      </c>
      <c r="G32" s="169">
        <f>'BLOC X'!K31</f>
        <v>1</v>
      </c>
      <c r="H32" s="304">
        <f>'BLOC X'!L31</f>
        <v>0</v>
      </c>
      <c r="I32" s="311">
        <f>'BLOC X'!M31</f>
        <v>0</v>
      </c>
      <c r="J32" s="311" t="str">
        <f>'BLOC X'!N31</f>
        <v/>
      </c>
      <c r="K32" s="170">
        <f>'BLOC X'!T31</f>
        <v>220000</v>
      </c>
      <c r="L32" s="171">
        <f>'BLOC X'!R31</f>
        <v>0</v>
      </c>
      <c r="M32" s="172"/>
      <c r="N32" s="173">
        <f t="shared" si="0"/>
        <v>220000</v>
      </c>
      <c r="O32" s="174">
        <f>'BLOC X'!U31</f>
        <v>0</v>
      </c>
      <c r="P32" s="175">
        <f>'BLOC X'!V31</f>
        <v>0</v>
      </c>
      <c r="Q32" s="175">
        <f>'BLOC X'!W31</f>
        <v>0</v>
      </c>
      <c r="R32" s="143"/>
      <c r="S32" s="176">
        <f t="shared" si="1"/>
        <v>0</v>
      </c>
      <c r="T32" s="176">
        <f t="shared" si="2"/>
        <v>0</v>
      </c>
      <c r="U32" s="176">
        <f t="shared" si="3"/>
        <v>0</v>
      </c>
      <c r="V32" s="176">
        <f t="shared" si="4"/>
        <v>0</v>
      </c>
      <c r="W32" s="176">
        <f t="shared" si="5"/>
        <v>0</v>
      </c>
      <c r="X32" s="176">
        <f t="shared" si="6"/>
        <v>0</v>
      </c>
      <c r="Y32" s="176">
        <f t="shared" si="7"/>
        <v>0</v>
      </c>
      <c r="Z32" s="176">
        <f t="shared" si="8"/>
        <v>0</v>
      </c>
      <c r="AA32" s="176">
        <f t="shared" si="9"/>
        <v>0</v>
      </c>
      <c r="AB32" s="177"/>
    </row>
    <row r="33" spans="1:28" ht="16.2" thickBot="1" x14ac:dyDescent="0.35">
      <c r="A33" s="262">
        <f>'BLOC X'!A32</f>
        <v>0</v>
      </c>
      <c r="B33" s="193" t="str">
        <f>'BLOC X'!B32</f>
        <v>X26</v>
      </c>
      <c r="C33" s="192"/>
      <c r="D33" s="284">
        <f>'BLOC X'!D32</f>
        <v>0</v>
      </c>
      <c r="E33" s="194">
        <f>'BLOC X'!E32</f>
        <v>0</v>
      </c>
      <c r="F33" s="195">
        <f>'BLOC X'!I32</f>
        <v>0</v>
      </c>
      <c r="G33" s="196">
        <f>'BLOC X'!K32</f>
        <v>1</v>
      </c>
      <c r="H33" s="305">
        <f>'BLOC X'!L32</f>
        <v>0</v>
      </c>
      <c r="I33" s="312">
        <f>'BLOC X'!M32</f>
        <v>0</v>
      </c>
      <c r="J33" s="312" t="str">
        <f>'BLOC X'!N32</f>
        <v/>
      </c>
      <c r="K33" s="197">
        <f>'BLOC X'!T32</f>
        <v>225000</v>
      </c>
      <c r="L33" s="198">
        <f>'BLOC X'!R32</f>
        <v>0</v>
      </c>
      <c r="M33" s="199"/>
      <c r="N33" s="200">
        <f t="shared" si="0"/>
        <v>225000</v>
      </c>
      <c r="O33" s="201">
        <f>'BLOC X'!U32</f>
        <v>0</v>
      </c>
      <c r="P33" s="202">
        <f>'BLOC X'!V32</f>
        <v>0</v>
      </c>
      <c r="Q33" s="202">
        <f>'BLOC X'!W32</f>
        <v>0</v>
      </c>
      <c r="R33" s="203"/>
      <c r="S33" s="202">
        <f t="shared" si="1"/>
        <v>0</v>
      </c>
      <c r="T33" s="202">
        <f t="shared" si="2"/>
        <v>0</v>
      </c>
      <c r="U33" s="202">
        <f t="shared" si="3"/>
        <v>0</v>
      </c>
      <c r="V33" s="202">
        <f t="shared" si="4"/>
        <v>0</v>
      </c>
      <c r="W33" s="202">
        <f t="shared" si="5"/>
        <v>0</v>
      </c>
      <c r="X33" s="202">
        <f t="shared" si="6"/>
        <v>0</v>
      </c>
      <c r="Y33" s="202">
        <f t="shared" si="7"/>
        <v>0</v>
      </c>
      <c r="Z33" s="202">
        <f t="shared" si="8"/>
        <v>0</v>
      </c>
      <c r="AA33" s="202">
        <f t="shared" si="9"/>
        <v>0</v>
      </c>
      <c r="AB33" s="204"/>
    </row>
    <row r="34" spans="1:28" ht="27" customHeight="1" thickBot="1" x14ac:dyDescent="0.35">
      <c r="A34" s="212"/>
      <c r="B34" s="349" t="s">
        <v>148</v>
      </c>
      <c r="C34" s="349"/>
      <c r="D34" s="349"/>
      <c r="E34" s="349"/>
      <c r="F34" s="213"/>
      <c r="G34" s="214"/>
      <c r="H34" s="215"/>
      <c r="I34" s="215"/>
      <c r="J34" s="215"/>
      <c r="K34" s="216"/>
      <c r="L34" s="217"/>
      <c r="M34" s="218"/>
      <c r="N34" s="219"/>
      <c r="O34" s="220"/>
      <c r="P34" s="221"/>
      <c r="Q34" s="222"/>
      <c r="R34" s="143"/>
      <c r="S34" s="156">
        <v>0.1</v>
      </c>
      <c r="T34" s="157">
        <v>0.15</v>
      </c>
      <c r="U34" s="158">
        <v>0.15</v>
      </c>
      <c r="V34" s="159">
        <v>0.1</v>
      </c>
      <c r="W34" s="160">
        <v>0.15</v>
      </c>
      <c r="X34" s="161">
        <v>0.15</v>
      </c>
      <c r="Y34" s="162">
        <v>0.15</v>
      </c>
      <c r="Z34" s="223">
        <v>0.05</v>
      </c>
      <c r="AA34" s="350"/>
      <c r="AB34" s="351"/>
    </row>
    <row r="35" spans="1:28" x14ac:dyDescent="0.3">
      <c r="A35" s="260">
        <f>'BLOC Y'!A4</f>
        <v>0</v>
      </c>
      <c r="B35" s="167" t="str">
        <f>'BLOC Y'!B4</f>
        <v>Y1</v>
      </c>
      <c r="C35" s="166">
        <f>'BLOC Y'!C4</f>
        <v>0</v>
      </c>
      <c r="D35" s="285">
        <f>'BLOC Y'!D4</f>
        <v>0</v>
      </c>
      <c r="E35" s="205">
        <f>'BLOC Y'!E4</f>
        <v>0</v>
      </c>
      <c r="F35" s="168">
        <f>'BLOC Y'!I4</f>
        <v>0</v>
      </c>
      <c r="G35" s="169">
        <f>'BLOC Y'!K4</f>
        <v>1</v>
      </c>
      <c r="H35" s="304">
        <f>'BLOC Y'!L4</f>
        <v>0</v>
      </c>
      <c r="I35" s="311">
        <f>'BLOC Y'!M4</f>
        <v>0</v>
      </c>
      <c r="J35" s="306" t="str">
        <f>'BLOC Y'!N4</f>
        <v/>
      </c>
      <c r="K35" s="170">
        <f>'BLOC Y'!Q4</f>
        <v>150000</v>
      </c>
      <c r="L35" s="171">
        <f>'BLOC Y'!R4</f>
        <v>0</v>
      </c>
      <c r="M35" s="172"/>
      <c r="N35" s="173">
        <f t="shared" ref="N35:N57" si="12">K35+L35</f>
        <v>150000</v>
      </c>
      <c r="O35" s="174">
        <f>'BLOC Y'!U4</f>
        <v>0</v>
      </c>
      <c r="P35" s="175">
        <f>'BLOC Y'!V4</f>
        <v>0</v>
      </c>
      <c r="Q35" s="175">
        <f>'BLOC Y'!W4</f>
        <v>0</v>
      </c>
      <c r="R35" s="143"/>
      <c r="S35" s="176">
        <f>$Q35*S$34</f>
        <v>0</v>
      </c>
      <c r="T35" s="176">
        <f t="shared" ref="T35:Z50" si="13">$Q35*T$34</f>
        <v>0</v>
      </c>
      <c r="U35" s="176">
        <f t="shared" si="13"/>
        <v>0</v>
      </c>
      <c r="V35" s="176">
        <f t="shared" si="13"/>
        <v>0</v>
      </c>
      <c r="W35" s="176">
        <f t="shared" si="13"/>
        <v>0</v>
      </c>
      <c r="X35" s="176">
        <f t="shared" si="13"/>
        <v>0</v>
      </c>
      <c r="Y35" s="176">
        <f t="shared" si="13"/>
        <v>0</v>
      </c>
      <c r="Z35" s="176">
        <f t="shared" si="13"/>
        <v>0</v>
      </c>
      <c r="AA35" s="225"/>
      <c r="AB35" s="177"/>
    </row>
    <row r="36" spans="1:28" x14ac:dyDescent="0.3">
      <c r="A36" s="261">
        <f>'BLOC Y'!A5</f>
        <v>0</v>
      </c>
      <c r="B36" s="178" t="str">
        <f>'BLOC Y'!B5</f>
        <v>Y2</v>
      </c>
      <c r="C36">
        <f>'BLOC Y'!C5</f>
        <v>0</v>
      </c>
      <c r="D36" s="283">
        <f>'BLOC Y'!D5</f>
        <v>0</v>
      </c>
      <c r="E36" s="179">
        <f>'BLOC Y'!E5</f>
        <v>0</v>
      </c>
      <c r="F36" s="180">
        <f>'BLOC Y'!I5</f>
        <v>0</v>
      </c>
      <c r="G36" s="181">
        <f>'BLOC Y'!K5</f>
        <v>1</v>
      </c>
      <c r="H36" s="303">
        <f>'BLOC Y'!L5</f>
        <v>0</v>
      </c>
      <c r="I36" s="310">
        <f>'BLOC Y'!M5</f>
        <v>0</v>
      </c>
      <c r="J36" s="307" t="str">
        <f>'BLOC Y'!N5</f>
        <v/>
      </c>
      <c r="K36" s="182">
        <f>'BLOC Y'!Q5</f>
        <v>155000</v>
      </c>
      <c r="L36" s="183">
        <f>'BLOC Y'!R5</f>
        <v>0</v>
      </c>
      <c r="M36" s="184"/>
      <c r="N36" s="185">
        <f t="shared" si="12"/>
        <v>155000</v>
      </c>
      <c r="O36" s="186">
        <f>'BLOC Y'!U5</f>
        <v>0</v>
      </c>
      <c r="P36" s="187">
        <f>'BLOC Y'!V5</f>
        <v>0</v>
      </c>
      <c r="Q36" s="187">
        <f>'BLOC Y'!W5</f>
        <v>0</v>
      </c>
      <c r="R36" s="143"/>
      <c r="S36" s="188">
        <f t="shared" ref="S36:Z51" si="14">$Q36*S$34</f>
        <v>0</v>
      </c>
      <c r="T36" s="188">
        <f t="shared" si="13"/>
        <v>0</v>
      </c>
      <c r="U36" s="188">
        <f t="shared" si="13"/>
        <v>0</v>
      </c>
      <c r="V36" s="188">
        <f t="shared" si="13"/>
        <v>0</v>
      </c>
      <c r="W36" s="188">
        <f t="shared" si="13"/>
        <v>0</v>
      </c>
      <c r="X36" s="188">
        <f t="shared" si="13"/>
        <v>0</v>
      </c>
      <c r="Y36" s="188">
        <f t="shared" si="13"/>
        <v>0</v>
      </c>
      <c r="Z36" s="188">
        <f t="shared" si="13"/>
        <v>0</v>
      </c>
      <c r="AA36" s="224"/>
      <c r="AB36" s="189"/>
    </row>
    <row r="37" spans="1:28" x14ac:dyDescent="0.3">
      <c r="A37" s="261">
        <f>'BLOC Y'!A6</f>
        <v>8</v>
      </c>
      <c r="B37" s="167" t="str">
        <f>'BLOC Y'!B6</f>
        <v>Y3</v>
      </c>
      <c r="C37" s="166">
        <f>'BLOC Y'!C6</f>
        <v>0</v>
      </c>
      <c r="D37" s="282">
        <f>'BLOC Y'!D6</f>
        <v>0</v>
      </c>
      <c r="E37" s="190" t="str">
        <f>'BLOC Y'!E6</f>
        <v>Mr Mathieu Denis</v>
      </c>
      <c r="F37" s="191" t="str">
        <f>'BLOC Y'!I6</f>
        <v>appartement Y3</v>
      </c>
      <c r="G37" s="169">
        <f>'BLOC Y'!K6</f>
        <v>1</v>
      </c>
      <c r="H37" s="304" t="str">
        <f>'BLOC Y'!L6</f>
        <v>OK</v>
      </c>
      <c r="I37" s="311">
        <f>'BLOC Y'!M6</f>
        <v>43154</v>
      </c>
      <c r="J37" s="306">
        <f>'BLOC Y'!N6</f>
        <v>43281</v>
      </c>
      <c r="K37" s="170">
        <f>'BLOC Y'!Q6</f>
        <v>160000</v>
      </c>
      <c r="L37" s="171">
        <f>'BLOC Y'!R6</f>
        <v>0</v>
      </c>
      <c r="M37" s="172"/>
      <c r="N37" s="173">
        <f t="shared" si="12"/>
        <v>160000</v>
      </c>
      <c r="O37" s="174">
        <f>'BLOC Y'!U6</f>
        <v>160000</v>
      </c>
      <c r="P37" s="175">
        <f>'BLOC Y'!V6</f>
        <v>32000</v>
      </c>
      <c r="Q37" s="175">
        <f>'BLOC Y'!W6</f>
        <v>113093.5</v>
      </c>
      <c r="R37" s="143"/>
      <c r="S37" s="176">
        <f t="shared" si="14"/>
        <v>11309.35</v>
      </c>
      <c r="T37" s="176">
        <f t="shared" si="13"/>
        <v>16964.024999999998</v>
      </c>
      <c r="U37" s="176">
        <f t="shared" si="13"/>
        <v>16964.024999999998</v>
      </c>
      <c r="V37" s="176">
        <f t="shared" si="13"/>
        <v>11309.35</v>
      </c>
      <c r="W37" s="176">
        <f t="shared" si="13"/>
        <v>16964.024999999998</v>
      </c>
      <c r="X37" s="176">
        <f t="shared" si="13"/>
        <v>16964.024999999998</v>
      </c>
      <c r="Y37" s="176">
        <f t="shared" si="13"/>
        <v>16964.024999999998</v>
      </c>
      <c r="Z37" s="176">
        <f t="shared" si="13"/>
        <v>5654.6750000000002</v>
      </c>
      <c r="AA37" s="225"/>
      <c r="AB37" s="177"/>
    </row>
    <row r="38" spans="1:28" x14ac:dyDescent="0.3">
      <c r="A38" s="261">
        <f>'BLOC Y'!A7</f>
        <v>0</v>
      </c>
      <c r="B38" s="178" t="str">
        <f>'BLOC Y'!B7</f>
        <v>Y4</v>
      </c>
      <c r="C38">
        <f>'BLOC Y'!C7</f>
        <v>0</v>
      </c>
      <c r="D38" s="283">
        <f>'BLOC Y'!D7</f>
        <v>0</v>
      </c>
      <c r="E38" s="179">
        <f>'BLOC Y'!E7</f>
        <v>0</v>
      </c>
      <c r="F38" s="180">
        <f>'BLOC Y'!I7</f>
        <v>0</v>
      </c>
      <c r="G38" s="181">
        <f>'BLOC Y'!K7</f>
        <v>1</v>
      </c>
      <c r="H38" s="303">
        <f>'BLOC Y'!L7</f>
        <v>0</v>
      </c>
      <c r="I38" s="310">
        <f>'BLOC Y'!M7</f>
        <v>0</v>
      </c>
      <c r="J38" s="307" t="str">
        <f>'BLOC Y'!N7</f>
        <v/>
      </c>
      <c r="K38" s="182">
        <f>'BLOC Y'!Q7</f>
        <v>165000</v>
      </c>
      <c r="L38" s="183">
        <f>'BLOC Y'!R7</f>
        <v>0</v>
      </c>
      <c r="M38" s="184"/>
      <c r="N38" s="185">
        <f t="shared" si="12"/>
        <v>165000</v>
      </c>
      <c r="O38" s="186">
        <f>'BLOC Y'!U7</f>
        <v>0</v>
      </c>
      <c r="P38" s="187">
        <f>'BLOC Y'!V7</f>
        <v>0</v>
      </c>
      <c r="Q38" s="187">
        <f>'BLOC Y'!W7</f>
        <v>0</v>
      </c>
      <c r="R38" s="143"/>
      <c r="S38" s="188">
        <f t="shared" si="14"/>
        <v>0</v>
      </c>
      <c r="T38" s="188">
        <f t="shared" si="13"/>
        <v>0</v>
      </c>
      <c r="U38" s="188">
        <f t="shared" si="13"/>
        <v>0</v>
      </c>
      <c r="V38" s="188">
        <f t="shared" si="13"/>
        <v>0</v>
      </c>
      <c r="W38" s="188">
        <f t="shared" si="13"/>
        <v>0</v>
      </c>
      <c r="X38" s="188">
        <f t="shared" si="13"/>
        <v>0</v>
      </c>
      <c r="Y38" s="188">
        <f t="shared" si="13"/>
        <v>0</v>
      </c>
      <c r="Z38" s="188">
        <f t="shared" si="13"/>
        <v>0</v>
      </c>
      <c r="AA38" s="224"/>
      <c r="AB38" s="189"/>
    </row>
    <row r="39" spans="1:28" x14ac:dyDescent="0.3">
      <c r="A39" s="261">
        <f>'BLOC Y'!A8</f>
        <v>0</v>
      </c>
      <c r="B39" s="167" t="str">
        <f>'BLOC Y'!B8</f>
        <v>Y5</v>
      </c>
      <c r="C39" s="166">
        <f>'BLOC Y'!C8</f>
        <v>0</v>
      </c>
      <c r="D39" s="282">
        <f>'BLOC Y'!D8</f>
        <v>0</v>
      </c>
      <c r="E39" s="190">
        <f>'BLOC Y'!E8</f>
        <v>0</v>
      </c>
      <c r="F39" s="191">
        <f>'BLOC Y'!I8</f>
        <v>0</v>
      </c>
      <c r="G39" s="169">
        <f>'BLOC Y'!K8</f>
        <v>1</v>
      </c>
      <c r="H39" s="304">
        <f>'BLOC Y'!L8</f>
        <v>0</v>
      </c>
      <c r="I39" s="311">
        <f>'BLOC Y'!M8</f>
        <v>0</v>
      </c>
      <c r="J39" s="306" t="str">
        <f>'BLOC Y'!N8</f>
        <v/>
      </c>
      <c r="K39" s="170">
        <f>'BLOC Y'!Q8</f>
        <v>170000</v>
      </c>
      <c r="L39" s="171">
        <f>'BLOC Y'!R8</f>
        <v>0</v>
      </c>
      <c r="M39" s="172"/>
      <c r="N39" s="173">
        <f t="shared" si="12"/>
        <v>170000</v>
      </c>
      <c r="O39" s="174">
        <f>'BLOC Y'!U8</f>
        <v>0</v>
      </c>
      <c r="P39" s="175">
        <f>'BLOC Y'!V8</f>
        <v>0</v>
      </c>
      <c r="Q39" s="175">
        <f>'BLOC Y'!W8</f>
        <v>0</v>
      </c>
      <c r="R39" s="143"/>
      <c r="S39" s="176">
        <f t="shared" si="14"/>
        <v>0</v>
      </c>
      <c r="T39" s="176">
        <f t="shared" si="13"/>
        <v>0</v>
      </c>
      <c r="U39" s="176">
        <f t="shared" si="13"/>
        <v>0</v>
      </c>
      <c r="V39" s="176">
        <f t="shared" si="13"/>
        <v>0</v>
      </c>
      <c r="W39" s="176">
        <f t="shared" si="13"/>
        <v>0</v>
      </c>
      <c r="X39" s="176">
        <f t="shared" si="13"/>
        <v>0</v>
      </c>
      <c r="Y39" s="176">
        <f t="shared" si="13"/>
        <v>0</v>
      </c>
      <c r="Z39" s="176">
        <f t="shared" si="13"/>
        <v>0</v>
      </c>
      <c r="AA39" s="225"/>
      <c r="AB39" s="177"/>
    </row>
    <row r="40" spans="1:28" x14ac:dyDescent="0.3">
      <c r="A40" s="261">
        <f>'BLOC Y'!A9</f>
        <v>0</v>
      </c>
      <c r="B40" s="178" t="str">
        <f>'BLOC Y'!B9</f>
        <v>Y6</v>
      </c>
      <c r="C40">
        <f>'BLOC Y'!C9</f>
        <v>0</v>
      </c>
      <c r="D40" s="283">
        <f>'BLOC Y'!D9</f>
        <v>0</v>
      </c>
      <c r="E40" s="179">
        <f>'BLOC Y'!E9</f>
        <v>0</v>
      </c>
      <c r="F40" s="180">
        <f>'BLOC Y'!I9</f>
        <v>0</v>
      </c>
      <c r="G40" s="181">
        <f>'BLOC Y'!K9</f>
        <v>1</v>
      </c>
      <c r="H40" s="303">
        <f>'BLOC Y'!L9</f>
        <v>0</v>
      </c>
      <c r="I40" s="310">
        <f>'BLOC Y'!M9</f>
        <v>0</v>
      </c>
      <c r="J40" s="307" t="str">
        <f>'BLOC Y'!N9</f>
        <v/>
      </c>
      <c r="K40" s="182">
        <f>'BLOC Y'!Q9</f>
        <v>175000</v>
      </c>
      <c r="L40" s="183">
        <f>'BLOC Y'!R9</f>
        <v>0</v>
      </c>
      <c r="M40" s="184"/>
      <c r="N40" s="185">
        <f t="shared" si="12"/>
        <v>175000</v>
      </c>
      <c r="O40" s="186">
        <f>'BLOC Y'!U9</f>
        <v>0</v>
      </c>
      <c r="P40" s="187">
        <f>'BLOC Y'!V9</f>
        <v>0</v>
      </c>
      <c r="Q40" s="187">
        <f>'BLOC Y'!W9</f>
        <v>0</v>
      </c>
      <c r="R40" s="143"/>
      <c r="S40" s="188">
        <f t="shared" si="14"/>
        <v>0</v>
      </c>
      <c r="T40" s="188">
        <f t="shared" si="13"/>
        <v>0</v>
      </c>
      <c r="U40" s="188">
        <f t="shared" si="13"/>
        <v>0</v>
      </c>
      <c r="V40" s="188">
        <f t="shared" si="13"/>
        <v>0</v>
      </c>
      <c r="W40" s="188">
        <f t="shared" si="13"/>
        <v>0</v>
      </c>
      <c r="X40" s="188">
        <f t="shared" si="13"/>
        <v>0</v>
      </c>
      <c r="Y40" s="188">
        <f t="shared" si="13"/>
        <v>0</v>
      </c>
      <c r="Z40" s="188">
        <f t="shared" si="13"/>
        <v>0</v>
      </c>
      <c r="AA40" s="224"/>
      <c r="AB40" s="189"/>
    </row>
    <row r="41" spans="1:28" x14ac:dyDescent="0.3">
      <c r="A41" s="261">
        <f>'BLOC Y'!A10</f>
        <v>0</v>
      </c>
      <c r="B41" s="167" t="str">
        <f>'BLOC Y'!B10</f>
        <v>Y7</v>
      </c>
      <c r="C41" s="166">
        <f>'BLOC Y'!C10</f>
        <v>0</v>
      </c>
      <c r="D41" s="282">
        <f>'BLOC Y'!D10</f>
        <v>0</v>
      </c>
      <c r="E41" s="190">
        <f>'BLOC Y'!E10</f>
        <v>0</v>
      </c>
      <c r="F41" s="191">
        <f>'BLOC Y'!I10</f>
        <v>0</v>
      </c>
      <c r="G41" s="169">
        <f>'BLOC Y'!K10</f>
        <v>1</v>
      </c>
      <c r="H41" s="304">
        <f>'BLOC Y'!L10</f>
        <v>0</v>
      </c>
      <c r="I41" s="311">
        <f>'BLOC Y'!M10</f>
        <v>0</v>
      </c>
      <c r="J41" s="306" t="str">
        <f>'BLOC Y'!N10</f>
        <v/>
      </c>
      <c r="K41" s="170">
        <f>'BLOC Y'!Q10</f>
        <v>180000</v>
      </c>
      <c r="L41" s="171">
        <f>'BLOC Y'!R10</f>
        <v>0</v>
      </c>
      <c r="M41" s="172"/>
      <c r="N41" s="173">
        <f t="shared" si="12"/>
        <v>180000</v>
      </c>
      <c r="O41" s="174">
        <f>'BLOC Y'!U10</f>
        <v>0</v>
      </c>
      <c r="P41" s="175">
        <f>'BLOC Y'!V10</f>
        <v>0</v>
      </c>
      <c r="Q41" s="175">
        <f>'BLOC Y'!W10</f>
        <v>0</v>
      </c>
      <c r="R41" s="143"/>
      <c r="S41" s="176">
        <f t="shared" si="14"/>
        <v>0</v>
      </c>
      <c r="T41" s="176">
        <f t="shared" si="13"/>
        <v>0</v>
      </c>
      <c r="U41" s="176">
        <f t="shared" si="13"/>
        <v>0</v>
      </c>
      <c r="V41" s="176">
        <f t="shared" si="13"/>
        <v>0</v>
      </c>
      <c r="W41" s="176">
        <f t="shared" si="13"/>
        <v>0</v>
      </c>
      <c r="X41" s="176">
        <f t="shared" si="13"/>
        <v>0</v>
      </c>
      <c r="Y41" s="176">
        <f t="shared" si="13"/>
        <v>0</v>
      </c>
      <c r="Z41" s="176">
        <f t="shared" si="13"/>
        <v>0</v>
      </c>
      <c r="AA41" s="225"/>
      <c r="AB41" s="177"/>
    </row>
    <row r="42" spans="1:28" x14ac:dyDescent="0.3">
      <c r="A42" s="261">
        <f>'BLOC Y'!A11</f>
        <v>0</v>
      </c>
      <c r="B42" s="178" t="str">
        <f>'BLOC Y'!B11</f>
        <v>Y8</v>
      </c>
      <c r="C42">
        <f>'BLOC Y'!C11</f>
        <v>0</v>
      </c>
      <c r="D42" s="283">
        <f>'BLOC Y'!D11</f>
        <v>0</v>
      </c>
      <c r="E42" s="179">
        <f>'BLOC Y'!E11</f>
        <v>0</v>
      </c>
      <c r="F42" s="180">
        <f>'BLOC Y'!I11</f>
        <v>0</v>
      </c>
      <c r="G42" s="181">
        <f>'BLOC Y'!K11</f>
        <v>1</v>
      </c>
      <c r="H42" s="303">
        <f>'BLOC Y'!L11</f>
        <v>0</v>
      </c>
      <c r="I42" s="310">
        <f>'BLOC Y'!M11</f>
        <v>0</v>
      </c>
      <c r="J42" s="307" t="str">
        <f>'BLOC Y'!N11</f>
        <v/>
      </c>
      <c r="K42" s="182">
        <f>'BLOC Y'!Q11</f>
        <v>185000</v>
      </c>
      <c r="L42" s="183">
        <f>'BLOC Y'!R11</f>
        <v>0</v>
      </c>
      <c r="M42" s="184"/>
      <c r="N42" s="185">
        <f t="shared" si="12"/>
        <v>185000</v>
      </c>
      <c r="O42" s="186">
        <f>'BLOC Y'!U11</f>
        <v>0</v>
      </c>
      <c r="P42" s="187">
        <f>'BLOC Y'!V11</f>
        <v>0</v>
      </c>
      <c r="Q42" s="187">
        <f>'BLOC Y'!W11</f>
        <v>0</v>
      </c>
      <c r="R42" s="143"/>
      <c r="S42" s="188">
        <f t="shared" si="14"/>
        <v>0</v>
      </c>
      <c r="T42" s="188">
        <f t="shared" si="13"/>
        <v>0</v>
      </c>
      <c r="U42" s="188">
        <f t="shared" si="13"/>
        <v>0</v>
      </c>
      <c r="V42" s="188">
        <f t="shared" si="13"/>
        <v>0</v>
      </c>
      <c r="W42" s="188">
        <f t="shared" si="13"/>
        <v>0</v>
      </c>
      <c r="X42" s="188">
        <f t="shared" si="13"/>
        <v>0</v>
      </c>
      <c r="Y42" s="188">
        <f t="shared" si="13"/>
        <v>0</v>
      </c>
      <c r="Z42" s="188">
        <f t="shared" si="13"/>
        <v>0</v>
      </c>
      <c r="AA42" s="224"/>
      <c r="AB42" s="189"/>
    </row>
    <row r="43" spans="1:28" x14ac:dyDescent="0.3">
      <c r="A43" s="261">
        <f>'BLOC Y'!A12</f>
        <v>0</v>
      </c>
      <c r="B43" s="227" t="str">
        <f>'BLOC Y'!B12</f>
        <v>Y9</v>
      </c>
      <c r="C43" s="226">
        <f>'BLOC Y'!C12</f>
        <v>0</v>
      </c>
      <c r="D43" s="282">
        <f>'BLOC Y'!D12</f>
        <v>0</v>
      </c>
      <c r="E43" s="228">
        <f>'BLOC Y'!E12</f>
        <v>0</v>
      </c>
      <c r="F43" s="229">
        <f>'BLOC Y'!I12</f>
        <v>0</v>
      </c>
      <c r="G43" s="230">
        <f>'BLOC Y'!K12</f>
        <v>1</v>
      </c>
      <c r="H43" s="313">
        <f>'BLOC Y'!L12</f>
        <v>0</v>
      </c>
      <c r="I43" s="317">
        <f>'BLOC Y'!M12</f>
        <v>0</v>
      </c>
      <c r="J43" s="315" t="str">
        <f>'BLOC Y'!N12</f>
        <v/>
      </c>
      <c r="K43" s="170">
        <f>'BLOC Y'!Q12</f>
        <v>190000</v>
      </c>
      <c r="L43" s="171">
        <f>'BLOC Y'!R12</f>
        <v>0</v>
      </c>
      <c r="M43" s="172"/>
      <c r="N43" s="231">
        <f t="shared" si="12"/>
        <v>190000</v>
      </c>
      <c r="O43" s="174">
        <f>'BLOC Y'!U12</f>
        <v>0</v>
      </c>
      <c r="P43" s="176">
        <f>'BLOC Y'!V12</f>
        <v>0</v>
      </c>
      <c r="Q43" s="176">
        <f>'BLOC Y'!W12</f>
        <v>0</v>
      </c>
      <c r="R43" s="143"/>
      <c r="S43" s="176">
        <f t="shared" si="14"/>
        <v>0</v>
      </c>
      <c r="T43" s="176">
        <f t="shared" si="13"/>
        <v>0</v>
      </c>
      <c r="U43" s="176">
        <f t="shared" si="13"/>
        <v>0</v>
      </c>
      <c r="V43" s="176">
        <f t="shared" si="13"/>
        <v>0</v>
      </c>
      <c r="W43" s="176">
        <f t="shared" si="13"/>
        <v>0</v>
      </c>
      <c r="X43" s="176">
        <f t="shared" si="13"/>
        <v>0</v>
      </c>
      <c r="Y43" s="176">
        <f t="shared" si="13"/>
        <v>0</v>
      </c>
      <c r="Z43" s="176">
        <f t="shared" si="13"/>
        <v>0</v>
      </c>
      <c r="AA43" s="225"/>
      <c r="AB43" s="177"/>
    </row>
    <row r="44" spans="1:28" x14ac:dyDescent="0.3">
      <c r="A44" s="261">
        <f>'BLOC Y'!A13</f>
        <v>0</v>
      </c>
      <c r="B44" s="265" t="str">
        <f>'BLOC Y'!B13</f>
        <v>Y10</v>
      </c>
      <c r="C44" s="3">
        <f>'BLOC Y'!C13</f>
        <v>0</v>
      </c>
      <c r="D44" s="286">
        <f>'BLOC Y'!D13</f>
        <v>0</v>
      </c>
      <c r="E44" s="266">
        <f>'BLOC Y'!E13</f>
        <v>0</v>
      </c>
      <c r="F44" s="267">
        <f>'BLOC Y'!I13</f>
        <v>0</v>
      </c>
      <c r="G44" s="268">
        <f>'BLOC Y'!K13</f>
        <v>1</v>
      </c>
      <c r="H44" s="314">
        <f>'BLOC Y'!L13</f>
        <v>0</v>
      </c>
      <c r="I44" s="318">
        <f>'BLOC Y'!M13</f>
        <v>0</v>
      </c>
      <c r="J44" s="316" t="str">
        <f>'BLOC Y'!N13</f>
        <v/>
      </c>
      <c r="K44" s="269">
        <f>'BLOC Y'!Q13</f>
        <v>195000</v>
      </c>
      <c r="L44" s="270">
        <f>'BLOC Y'!R13</f>
        <v>0</v>
      </c>
      <c r="M44" s="184"/>
      <c r="N44" s="272">
        <f t="shared" si="12"/>
        <v>195000</v>
      </c>
      <c r="O44" s="273">
        <f>'BLOC Y'!U13</f>
        <v>0</v>
      </c>
      <c r="P44" s="274">
        <f>'BLOC Y'!V13</f>
        <v>0</v>
      </c>
      <c r="Q44" s="274">
        <f>'BLOC Y'!W13</f>
        <v>0</v>
      </c>
      <c r="R44" s="143"/>
      <c r="S44" s="274">
        <f t="shared" si="14"/>
        <v>0</v>
      </c>
      <c r="T44" s="274">
        <f t="shared" si="13"/>
        <v>0</v>
      </c>
      <c r="U44" s="274">
        <f t="shared" si="13"/>
        <v>0</v>
      </c>
      <c r="V44" s="274">
        <f t="shared" si="13"/>
        <v>0</v>
      </c>
      <c r="W44" s="274">
        <f t="shared" si="13"/>
        <v>0</v>
      </c>
      <c r="X44" s="274">
        <f t="shared" si="13"/>
        <v>0</v>
      </c>
      <c r="Y44" s="274">
        <f t="shared" si="13"/>
        <v>0</v>
      </c>
      <c r="Z44" s="274">
        <f t="shared" si="13"/>
        <v>0</v>
      </c>
      <c r="AA44" s="225"/>
      <c r="AB44" s="177"/>
    </row>
    <row r="45" spans="1:28" x14ac:dyDescent="0.3">
      <c r="A45" s="261">
        <f>'BLOC Y'!A14</f>
        <v>0</v>
      </c>
      <c r="B45" s="227" t="str">
        <f>'BLOC Y'!B14</f>
        <v>Y11</v>
      </c>
      <c r="C45" s="226">
        <f>'BLOC Y'!C14</f>
        <v>0</v>
      </c>
      <c r="D45" s="282">
        <f>'BLOC Y'!D14</f>
        <v>0</v>
      </c>
      <c r="E45" s="228">
        <f>'BLOC Y'!E14</f>
        <v>0</v>
      </c>
      <c r="F45" s="229">
        <f>'BLOC Y'!I14</f>
        <v>0</v>
      </c>
      <c r="G45" s="230">
        <f>'BLOC Y'!K14</f>
        <v>1</v>
      </c>
      <c r="H45" s="313">
        <f>'BLOC Y'!L14</f>
        <v>0</v>
      </c>
      <c r="I45" s="317">
        <f>'BLOC Y'!M14</f>
        <v>0</v>
      </c>
      <c r="J45" s="315" t="str">
        <f>'BLOC Y'!N14</f>
        <v/>
      </c>
      <c r="K45" s="170">
        <f>'BLOC Y'!Q14</f>
        <v>200000</v>
      </c>
      <c r="L45" s="171">
        <f>'BLOC Y'!R14</f>
        <v>0</v>
      </c>
      <c r="M45" s="172"/>
      <c r="N45" s="231">
        <f t="shared" si="12"/>
        <v>200000</v>
      </c>
      <c r="O45" s="174">
        <f>'BLOC Y'!U14</f>
        <v>0</v>
      </c>
      <c r="P45" s="176">
        <f>'BLOC Y'!V14</f>
        <v>0</v>
      </c>
      <c r="Q45" s="176">
        <f>'BLOC Y'!W14</f>
        <v>0</v>
      </c>
      <c r="R45" s="143"/>
      <c r="S45" s="176">
        <f t="shared" si="14"/>
        <v>0</v>
      </c>
      <c r="T45" s="176">
        <f t="shared" si="13"/>
        <v>0</v>
      </c>
      <c r="U45" s="176">
        <f t="shared" si="13"/>
        <v>0</v>
      </c>
      <c r="V45" s="176">
        <f t="shared" si="13"/>
        <v>0</v>
      </c>
      <c r="W45" s="176">
        <f t="shared" si="13"/>
        <v>0</v>
      </c>
      <c r="X45" s="176">
        <f t="shared" si="13"/>
        <v>0</v>
      </c>
      <c r="Y45" s="176">
        <f t="shared" si="13"/>
        <v>0</v>
      </c>
      <c r="Z45" s="176">
        <f t="shared" si="13"/>
        <v>0</v>
      </c>
      <c r="AA45" s="225"/>
      <c r="AB45" s="177"/>
    </row>
    <row r="46" spans="1:28" x14ac:dyDescent="0.3">
      <c r="A46" s="260">
        <f>'BLOC Y'!A15</f>
        <v>0</v>
      </c>
      <c r="B46" s="178" t="str">
        <f>'BLOC Y'!B15</f>
        <v>Y12</v>
      </c>
      <c r="C46">
        <f>'BLOC Y'!C15</f>
        <v>0</v>
      </c>
      <c r="D46" s="283">
        <f>'BLOC Y'!D15</f>
        <v>0</v>
      </c>
      <c r="E46" s="208">
        <f>'BLOC Y'!E15</f>
        <v>0</v>
      </c>
      <c r="F46" s="209">
        <f>'BLOC Y'!I15</f>
        <v>0</v>
      </c>
      <c r="G46" s="181">
        <f>'BLOC Y'!K15</f>
        <v>1</v>
      </c>
      <c r="H46" s="303">
        <f>'BLOC Y'!L15</f>
        <v>0</v>
      </c>
      <c r="I46" s="310">
        <f>'BLOC Y'!M15</f>
        <v>0</v>
      </c>
      <c r="J46" s="307" t="str">
        <f>'BLOC Y'!N15</f>
        <v/>
      </c>
      <c r="K46" s="182">
        <f>'BLOC Y'!Q15</f>
        <v>205000</v>
      </c>
      <c r="L46" s="183">
        <f>'BLOC Y'!R15</f>
        <v>0</v>
      </c>
      <c r="M46" s="184"/>
      <c r="N46" s="185">
        <f t="shared" si="12"/>
        <v>205000</v>
      </c>
      <c r="O46" s="186">
        <f>'BLOC Y'!U15</f>
        <v>0</v>
      </c>
      <c r="P46" s="232">
        <f>'BLOC Y'!V15</f>
        <v>0</v>
      </c>
      <c r="Q46" s="232">
        <f>'BLOC Y'!W15</f>
        <v>0</v>
      </c>
      <c r="R46" s="143"/>
      <c r="S46" s="233">
        <f t="shared" si="14"/>
        <v>0</v>
      </c>
      <c r="T46" s="233">
        <f t="shared" si="13"/>
        <v>0</v>
      </c>
      <c r="U46" s="233">
        <f t="shared" si="13"/>
        <v>0</v>
      </c>
      <c r="V46" s="233">
        <f t="shared" si="13"/>
        <v>0</v>
      </c>
      <c r="W46" s="233">
        <f t="shared" si="13"/>
        <v>0</v>
      </c>
      <c r="X46" s="233">
        <f t="shared" si="13"/>
        <v>0</v>
      </c>
      <c r="Y46" s="233">
        <f t="shared" si="13"/>
        <v>0</v>
      </c>
      <c r="Z46" s="233">
        <f t="shared" si="13"/>
        <v>0</v>
      </c>
      <c r="AA46" s="225"/>
      <c r="AB46" s="177"/>
    </row>
    <row r="47" spans="1:28" x14ac:dyDescent="0.3">
      <c r="A47" s="261">
        <f>'BLOC Y'!A16</f>
        <v>0</v>
      </c>
      <c r="B47" s="227" t="str">
        <f>'BLOC Y'!B16</f>
        <v>Y13</v>
      </c>
      <c r="C47" s="226">
        <f>'BLOC Y'!C16</f>
        <v>0</v>
      </c>
      <c r="D47" s="282">
        <f>'BLOC Y'!D16</f>
        <v>0</v>
      </c>
      <c r="E47" s="228">
        <f>'BLOC Y'!E16</f>
        <v>0</v>
      </c>
      <c r="F47" s="229">
        <f>'BLOC Y'!I16</f>
        <v>0</v>
      </c>
      <c r="G47" s="230">
        <f>'BLOC Y'!K16</f>
        <v>1</v>
      </c>
      <c r="H47" s="313">
        <f>'BLOC Y'!L16</f>
        <v>0</v>
      </c>
      <c r="I47" s="317">
        <f>'BLOC Y'!M16</f>
        <v>0</v>
      </c>
      <c r="J47" s="315" t="str">
        <f>'BLOC Y'!N16</f>
        <v/>
      </c>
      <c r="K47" s="170">
        <f>'BLOC Y'!Q16</f>
        <v>210000</v>
      </c>
      <c r="L47" s="171">
        <f>'BLOC Y'!R16</f>
        <v>0</v>
      </c>
      <c r="M47" s="172"/>
      <c r="N47" s="231">
        <f t="shared" si="12"/>
        <v>210000</v>
      </c>
      <c r="O47" s="174">
        <f>'BLOC Y'!U16</f>
        <v>0</v>
      </c>
      <c r="P47" s="263">
        <f>'BLOC Y'!V16</f>
        <v>0</v>
      </c>
      <c r="Q47" s="263">
        <f>'BLOC Y'!W16</f>
        <v>0</v>
      </c>
      <c r="R47" s="143"/>
      <c r="S47" s="263">
        <f t="shared" si="14"/>
        <v>0</v>
      </c>
      <c r="T47" s="263">
        <f t="shared" si="13"/>
        <v>0</v>
      </c>
      <c r="U47" s="263">
        <f t="shared" si="13"/>
        <v>0</v>
      </c>
      <c r="V47" s="263">
        <f t="shared" si="13"/>
        <v>0</v>
      </c>
      <c r="W47" s="263">
        <f t="shared" si="13"/>
        <v>0</v>
      </c>
      <c r="X47" s="263">
        <f t="shared" si="13"/>
        <v>0</v>
      </c>
      <c r="Y47" s="263">
        <f t="shared" si="13"/>
        <v>0</v>
      </c>
      <c r="Z47" s="263">
        <f t="shared" si="13"/>
        <v>0</v>
      </c>
      <c r="AA47" s="225"/>
      <c r="AB47" s="177"/>
    </row>
    <row r="48" spans="1:28" x14ac:dyDescent="0.3">
      <c r="A48" s="264">
        <f>'BLOC Y'!A17</f>
        <v>0</v>
      </c>
      <c r="B48" s="265" t="str">
        <f>'BLOC Y'!B17</f>
        <v>Y14</v>
      </c>
      <c r="C48" s="3">
        <f>'BLOC Y'!C17</f>
        <v>0</v>
      </c>
      <c r="D48" s="286">
        <f>'BLOC Y'!D17</f>
        <v>0</v>
      </c>
      <c r="E48" s="266">
        <f>'BLOC Y'!E17</f>
        <v>0</v>
      </c>
      <c r="F48" s="267">
        <f>'BLOC Y'!I17</f>
        <v>0</v>
      </c>
      <c r="G48" s="268">
        <f>'BLOC Y'!K17</f>
        <v>1</v>
      </c>
      <c r="H48" s="314">
        <f>'BLOC Y'!L17</f>
        <v>0</v>
      </c>
      <c r="I48" s="318">
        <f>'BLOC Y'!M17</f>
        <v>0</v>
      </c>
      <c r="J48" s="316" t="str">
        <f>'BLOC Y'!N17</f>
        <v/>
      </c>
      <c r="K48" s="269">
        <f>'BLOC Y'!Q17</f>
        <v>215000</v>
      </c>
      <c r="L48" s="270">
        <f>'BLOC Y'!R17</f>
        <v>0</v>
      </c>
      <c r="M48" s="184"/>
      <c r="N48" s="272">
        <f t="shared" si="12"/>
        <v>215000</v>
      </c>
      <c r="O48" s="273">
        <f>'BLOC Y'!U17</f>
        <v>0</v>
      </c>
      <c r="P48" s="275">
        <f>'BLOC Y'!V17</f>
        <v>0</v>
      </c>
      <c r="Q48" s="275">
        <f>'BLOC Y'!W17</f>
        <v>0</v>
      </c>
      <c r="R48" s="143"/>
      <c r="S48" s="275">
        <f t="shared" si="14"/>
        <v>0</v>
      </c>
      <c r="T48" s="275">
        <f t="shared" si="13"/>
        <v>0</v>
      </c>
      <c r="U48" s="275">
        <f t="shared" si="13"/>
        <v>0</v>
      </c>
      <c r="V48" s="275">
        <f t="shared" si="13"/>
        <v>0</v>
      </c>
      <c r="W48" s="275">
        <f t="shared" si="13"/>
        <v>0</v>
      </c>
      <c r="X48" s="275">
        <f t="shared" si="13"/>
        <v>0</v>
      </c>
      <c r="Y48" s="275">
        <f t="shared" si="13"/>
        <v>0</v>
      </c>
      <c r="Z48" s="275">
        <f t="shared" si="13"/>
        <v>0</v>
      </c>
      <c r="AA48" s="225"/>
      <c r="AB48" s="177"/>
    </row>
    <row r="49" spans="1:28" x14ac:dyDescent="0.3">
      <c r="A49" s="264">
        <f>'BLOC Y'!A18</f>
        <v>0</v>
      </c>
      <c r="B49" s="227" t="str">
        <f>'BLOC Y'!B18</f>
        <v>Y15</v>
      </c>
      <c r="C49" s="226">
        <f>'BLOC Y'!C18</f>
        <v>0</v>
      </c>
      <c r="D49" s="282">
        <f>'BLOC Y'!D18</f>
        <v>0</v>
      </c>
      <c r="E49" s="228">
        <f>'BLOC Y'!E18</f>
        <v>0</v>
      </c>
      <c r="F49" s="229">
        <f>'BLOC Y'!I18</f>
        <v>0</v>
      </c>
      <c r="G49" s="230">
        <f>'BLOC Y'!K18</f>
        <v>1</v>
      </c>
      <c r="H49" s="313">
        <f>'BLOC Y'!L18</f>
        <v>0</v>
      </c>
      <c r="I49" s="317">
        <f>'BLOC Y'!M18</f>
        <v>0</v>
      </c>
      <c r="J49" s="315" t="str">
        <f>'BLOC Y'!N18</f>
        <v/>
      </c>
      <c r="K49" s="170">
        <f>'BLOC Y'!Q18</f>
        <v>220000</v>
      </c>
      <c r="L49" s="171">
        <f>'BLOC Y'!R18</f>
        <v>0</v>
      </c>
      <c r="M49" s="172"/>
      <c r="N49" s="231">
        <f t="shared" si="12"/>
        <v>220000</v>
      </c>
      <c r="O49" s="174">
        <f>'BLOC Y'!U18</f>
        <v>0</v>
      </c>
      <c r="P49" s="263">
        <f>'BLOC Y'!V18</f>
        <v>0</v>
      </c>
      <c r="Q49" s="263">
        <f>'BLOC Y'!W18</f>
        <v>0</v>
      </c>
      <c r="R49" s="143"/>
      <c r="S49" s="263">
        <f t="shared" si="14"/>
        <v>0</v>
      </c>
      <c r="T49" s="263">
        <f t="shared" si="13"/>
        <v>0</v>
      </c>
      <c r="U49" s="263">
        <f t="shared" si="13"/>
        <v>0</v>
      </c>
      <c r="V49" s="263">
        <f t="shared" si="13"/>
        <v>0</v>
      </c>
      <c r="W49" s="263">
        <f t="shared" si="13"/>
        <v>0</v>
      </c>
      <c r="X49" s="263">
        <f t="shared" si="13"/>
        <v>0</v>
      </c>
      <c r="Y49" s="263">
        <f t="shared" si="13"/>
        <v>0</v>
      </c>
      <c r="Z49" s="263">
        <f t="shared" si="13"/>
        <v>0</v>
      </c>
      <c r="AA49" s="225"/>
      <c r="AB49" s="177"/>
    </row>
    <row r="50" spans="1:28" x14ac:dyDescent="0.3">
      <c r="A50" s="264">
        <f>'BLOC Y'!A19</f>
        <v>9</v>
      </c>
      <c r="B50" s="265" t="str">
        <f>'BLOC Y'!B19</f>
        <v>Y16</v>
      </c>
      <c r="C50" s="3">
        <f>'BLOC Y'!C19</f>
        <v>0</v>
      </c>
      <c r="D50" s="286">
        <f>'BLOC Y'!D19</f>
        <v>3</v>
      </c>
      <c r="E50" s="266" t="str">
        <f>'BLOC Y'!E19</f>
        <v>Michael Nedry</v>
      </c>
      <c r="F50" s="267" t="str">
        <f>'BLOC Y'!I19</f>
        <v>Usufruit appartement Y16 + cave 3</v>
      </c>
      <c r="G50" s="268">
        <f>'BLOC Y'!K19</f>
        <v>0.98</v>
      </c>
      <c r="H50" s="314" t="str">
        <f>'BLOC Y'!L19</f>
        <v>OK</v>
      </c>
      <c r="I50" s="318">
        <f>'BLOC Y'!M19</f>
        <v>43143</v>
      </c>
      <c r="J50" s="316">
        <f>'BLOC Y'!N19</f>
        <v>43281</v>
      </c>
      <c r="K50" s="269">
        <f>'BLOC Y'!Q19</f>
        <v>225000</v>
      </c>
      <c r="L50" s="270">
        <f>'BLOC Y'!R19</f>
        <v>2000</v>
      </c>
      <c r="M50" s="184"/>
      <c r="N50" s="272">
        <f t="shared" si="12"/>
        <v>227000</v>
      </c>
      <c r="O50" s="273">
        <f>'BLOC Y'!U19</f>
        <v>222460</v>
      </c>
      <c r="P50" s="275">
        <f>'BLOC Y'!V19</f>
        <v>44492</v>
      </c>
      <c r="Q50" s="275">
        <f>'BLOC Y'!W19</f>
        <v>177968</v>
      </c>
      <c r="R50" s="143"/>
      <c r="S50" s="275">
        <f t="shared" si="14"/>
        <v>17796.8</v>
      </c>
      <c r="T50" s="275">
        <f t="shared" si="13"/>
        <v>26695.200000000001</v>
      </c>
      <c r="U50" s="275">
        <f t="shared" si="13"/>
        <v>26695.200000000001</v>
      </c>
      <c r="V50" s="275">
        <f t="shared" si="13"/>
        <v>17796.8</v>
      </c>
      <c r="W50" s="275">
        <f t="shared" si="13"/>
        <v>26695.200000000001</v>
      </c>
      <c r="X50" s="275">
        <f t="shared" si="13"/>
        <v>26695.200000000001</v>
      </c>
      <c r="Y50" s="275">
        <f t="shared" si="13"/>
        <v>26695.200000000001</v>
      </c>
      <c r="Z50" s="275">
        <f t="shared" si="13"/>
        <v>8898.4</v>
      </c>
      <c r="AA50" s="225"/>
      <c r="AB50" s="177"/>
    </row>
    <row r="51" spans="1:28" x14ac:dyDescent="0.3">
      <c r="A51" s="264">
        <f>'BLOC Y'!A20</f>
        <v>10</v>
      </c>
      <c r="B51" s="265" t="str">
        <f>'BLOC Y'!B20</f>
        <v>Y16</v>
      </c>
      <c r="C51" s="3">
        <f>'BLOC Y'!C20</f>
        <v>0</v>
      </c>
      <c r="D51" s="286">
        <f>'BLOC Y'!D20</f>
        <v>3</v>
      </c>
      <c r="E51" s="266" t="str">
        <f>'BLOC Y'!E20</f>
        <v>Jack Nedry</v>
      </c>
      <c r="F51" s="267" t="str">
        <f>'BLOC Y'!I20</f>
        <v>Nue-propriétaire appartement Y16 + cave 3</v>
      </c>
      <c r="G51" s="268">
        <f>'BLOC Y'!K20</f>
        <v>0.01</v>
      </c>
      <c r="H51" s="314" t="str">
        <f>'BLOC Y'!L20</f>
        <v>OK</v>
      </c>
      <c r="I51" s="318">
        <f>'BLOC Y'!M20</f>
        <v>43143</v>
      </c>
      <c r="J51" s="316">
        <f>'BLOC Y'!N20</f>
        <v>43281</v>
      </c>
      <c r="K51" s="269">
        <f>'BLOC Y'!Q20</f>
        <v>225000</v>
      </c>
      <c r="L51" s="270">
        <f>'BLOC Y'!R20</f>
        <v>2000</v>
      </c>
      <c r="M51" s="184"/>
      <c r="N51" s="272">
        <f t="shared" si="12"/>
        <v>227000</v>
      </c>
      <c r="O51" s="273">
        <f>'BLOC Y'!U20</f>
        <v>2270</v>
      </c>
      <c r="P51" s="275">
        <f>'BLOC Y'!V20</f>
        <v>454</v>
      </c>
      <c r="Q51" s="275">
        <f>'BLOC Y'!W20</f>
        <v>1816</v>
      </c>
      <c r="R51" s="143"/>
      <c r="S51" s="275">
        <f t="shared" si="14"/>
        <v>181.60000000000002</v>
      </c>
      <c r="T51" s="275">
        <f t="shared" si="14"/>
        <v>272.39999999999998</v>
      </c>
      <c r="U51" s="275">
        <f t="shared" si="14"/>
        <v>272.39999999999998</v>
      </c>
      <c r="V51" s="275">
        <f t="shared" si="14"/>
        <v>181.60000000000002</v>
      </c>
      <c r="W51" s="275">
        <f t="shared" si="14"/>
        <v>272.39999999999998</v>
      </c>
      <c r="X51" s="275">
        <f t="shared" si="14"/>
        <v>272.39999999999998</v>
      </c>
      <c r="Y51" s="275">
        <f t="shared" si="14"/>
        <v>272.39999999999998</v>
      </c>
      <c r="Z51" s="275">
        <f t="shared" si="14"/>
        <v>90.800000000000011</v>
      </c>
      <c r="AA51" s="225"/>
      <c r="AB51" s="177"/>
    </row>
    <row r="52" spans="1:28" x14ac:dyDescent="0.3">
      <c r="A52" s="264">
        <f>'BLOC Y'!A21</f>
        <v>11</v>
      </c>
      <c r="B52" s="265" t="str">
        <f>'BLOC Y'!B21</f>
        <v>Y16</v>
      </c>
      <c r="C52" s="3">
        <f>'BLOC Y'!C21</f>
        <v>0</v>
      </c>
      <c r="D52" s="286">
        <f>'BLOC Y'!D21</f>
        <v>3</v>
      </c>
      <c r="E52" s="266" t="str">
        <f>'BLOC Y'!E21</f>
        <v>Kevin Nedry</v>
      </c>
      <c r="F52" s="267" t="str">
        <f>'BLOC Y'!I21</f>
        <v>Nue-propriétaire appartement Y16 + cave 3</v>
      </c>
      <c r="G52" s="268">
        <f>'BLOC Y'!K21</f>
        <v>0.01</v>
      </c>
      <c r="H52" s="314" t="str">
        <f>'BLOC Y'!L21</f>
        <v>OK</v>
      </c>
      <c r="I52" s="318">
        <f>'BLOC Y'!M21</f>
        <v>43143</v>
      </c>
      <c r="J52" s="316">
        <f>'BLOC Y'!N21</f>
        <v>43281</v>
      </c>
      <c r="K52" s="269">
        <f>'BLOC Y'!Q21</f>
        <v>225000</v>
      </c>
      <c r="L52" s="270">
        <f>'BLOC Y'!R21</f>
        <v>2000</v>
      </c>
      <c r="M52" s="184"/>
      <c r="N52" s="272">
        <f t="shared" si="12"/>
        <v>227000</v>
      </c>
      <c r="O52" s="273">
        <f>'BLOC Y'!U21</f>
        <v>2270</v>
      </c>
      <c r="P52" s="275">
        <f>'BLOC Y'!V21</f>
        <v>454</v>
      </c>
      <c r="Q52" s="275">
        <f>'BLOC Y'!W21</f>
        <v>1816</v>
      </c>
      <c r="R52" s="143"/>
      <c r="S52" s="275">
        <f t="shared" ref="S52:Z57" si="15">$Q52*S$34</f>
        <v>181.60000000000002</v>
      </c>
      <c r="T52" s="275">
        <f t="shared" si="15"/>
        <v>272.39999999999998</v>
      </c>
      <c r="U52" s="275">
        <f t="shared" si="15"/>
        <v>272.39999999999998</v>
      </c>
      <c r="V52" s="275">
        <f t="shared" si="15"/>
        <v>181.60000000000002</v>
      </c>
      <c r="W52" s="275">
        <f t="shared" si="15"/>
        <v>272.39999999999998</v>
      </c>
      <c r="X52" s="275">
        <f t="shared" si="15"/>
        <v>272.39999999999998</v>
      </c>
      <c r="Y52" s="275">
        <f t="shared" si="15"/>
        <v>272.39999999999998</v>
      </c>
      <c r="Z52" s="275">
        <f t="shared" si="15"/>
        <v>90.800000000000011</v>
      </c>
      <c r="AA52" s="225"/>
      <c r="AB52" s="177"/>
    </row>
    <row r="53" spans="1:28" x14ac:dyDescent="0.3">
      <c r="A53" s="264">
        <f>'BLOC Y'!A22</f>
        <v>0</v>
      </c>
      <c r="B53" s="227" t="str">
        <f>'BLOC Y'!B22</f>
        <v>Y17</v>
      </c>
      <c r="C53" s="226">
        <f>'BLOC Y'!C22</f>
        <v>0</v>
      </c>
      <c r="D53" s="282">
        <f>'BLOC Y'!D22</f>
        <v>0</v>
      </c>
      <c r="E53" s="228">
        <f>'BLOC Y'!E22</f>
        <v>0</v>
      </c>
      <c r="F53" s="229">
        <f>'BLOC Y'!I22</f>
        <v>0</v>
      </c>
      <c r="G53" s="230">
        <f>'BLOC Y'!K22</f>
        <v>1</v>
      </c>
      <c r="H53" s="313">
        <f>'BLOC Y'!L22</f>
        <v>0</v>
      </c>
      <c r="I53" s="317">
        <f>'BLOC Y'!M22</f>
        <v>0</v>
      </c>
      <c r="J53" s="315" t="str">
        <f>'BLOC Y'!N22</f>
        <v/>
      </c>
      <c r="K53" s="170">
        <f>'BLOC Y'!Q22</f>
        <v>230000</v>
      </c>
      <c r="L53" s="171">
        <f>'BLOC Y'!R22</f>
        <v>0</v>
      </c>
      <c r="M53" s="172"/>
      <c r="N53" s="231">
        <f t="shared" si="12"/>
        <v>230000</v>
      </c>
      <c r="O53" s="174">
        <f>'BLOC Y'!U22</f>
        <v>0</v>
      </c>
      <c r="P53" s="263">
        <f>'BLOC Y'!V22</f>
        <v>0</v>
      </c>
      <c r="Q53" s="263">
        <f>'BLOC Y'!W22</f>
        <v>0</v>
      </c>
      <c r="R53" s="143"/>
      <c r="S53" s="263">
        <f t="shared" si="15"/>
        <v>0</v>
      </c>
      <c r="T53" s="263">
        <f t="shared" si="15"/>
        <v>0</v>
      </c>
      <c r="U53" s="263">
        <f t="shared" si="15"/>
        <v>0</v>
      </c>
      <c r="V53" s="263">
        <f t="shared" si="15"/>
        <v>0</v>
      </c>
      <c r="W53" s="263">
        <f t="shared" si="15"/>
        <v>0</v>
      </c>
      <c r="X53" s="263">
        <f t="shared" si="15"/>
        <v>0</v>
      </c>
      <c r="Y53" s="263">
        <f t="shared" si="15"/>
        <v>0</v>
      </c>
      <c r="Z53" s="263">
        <f t="shared" si="15"/>
        <v>0</v>
      </c>
      <c r="AA53" s="225"/>
      <c r="AB53" s="177"/>
    </row>
    <row r="54" spans="1:28" ht="31.2" x14ac:dyDescent="0.3">
      <c r="A54" s="264">
        <f>'BLOC Y'!A23</f>
        <v>12</v>
      </c>
      <c r="B54" s="265" t="str">
        <f>'BLOC Y'!B23</f>
        <v>Y18</v>
      </c>
      <c r="C54" s="3">
        <f>'BLOC Y'!C23</f>
        <v>0</v>
      </c>
      <c r="D54" s="286">
        <f>'BLOC Y'!D23</f>
        <v>4</v>
      </c>
      <c r="E54" s="266" t="str">
        <f>'BLOC Y'!E23</f>
        <v>Mr Bernard De Lacampagnardière</v>
      </c>
      <c r="F54" s="267" t="str">
        <f>'BLOC Y'!I23</f>
        <v>Appartement Y18</v>
      </c>
      <c r="G54" s="268">
        <f>'BLOC Y'!K23</f>
        <v>1</v>
      </c>
      <c r="H54" s="314" t="str">
        <f>'BLOC Y'!L23</f>
        <v>OK</v>
      </c>
      <c r="I54" s="318">
        <f>'BLOC Y'!M23</f>
        <v>43158</v>
      </c>
      <c r="J54" s="316">
        <f>'BLOC Y'!N23</f>
        <v>43281</v>
      </c>
      <c r="K54" s="269">
        <f>'BLOC Y'!Q23</f>
        <v>235000</v>
      </c>
      <c r="L54" s="270">
        <f>'BLOC Y'!R23</f>
        <v>2000</v>
      </c>
      <c r="M54" s="184"/>
      <c r="N54" s="272">
        <f t="shared" si="12"/>
        <v>237000</v>
      </c>
      <c r="O54" s="273">
        <f>'BLOC Y'!U23</f>
        <v>237000</v>
      </c>
      <c r="P54" s="275">
        <f>'BLOC Y'!V23</f>
        <v>47400</v>
      </c>
      <c r="Q54" s="275">
        <f>'BLOC Y'!W23</f>
        <v>189600</v>
      </c>
      <c r="R54" s="143"/>
      <c r="S54" s="275">
        <f t="shared" si="15"/>
        <v>18960</v>
      </c>
      <c r="T54" s="275">
        <f t="shared" si="15"/>
        <v>28440</v>
      </c>
      <c r="U54" s="275">
        <f t="shared" si="15"/>
        <v>28440</v>
      </c>
      <c r="V54" s="275">
        <f t="shared" si="15"/>
        <v>18960</v>
      </c>
      <c r="W54" s="275">
        <f t="shared" si="15"/>
        <v>28440</v>
      </c>
      <c r="X54" s="275">
        <f t="shared" si="15"/>
        <v>28440</v>
      </c>
      <c r="Y54" s="275">
        <f t="shared" si="15"/>
        <v>28440</v>
      </c>
      <c r="Z54" s="275">
        <f t="shared" si="15"/>
        <v>9480</v>
      </c>
      <c r="AA54" s="225"/>
      <c r="AB54" s="177"/>
    </row>
    <row r="55" spans="1:28" x14ac:dyDescent="0.3">
      <c r="A55" s="264">
        <f>'BLOC Y'!A24</f>
        <v>0</v>
      </c>
      <c r="B55" s="227" t="str">
        <f>'BLOC Y'!B24</f>
        <v>Y19</v>
      </c>
      <c r="C55" s="226">
        <f>'BLOC Y'!C24</f>
        <v>0</v>
      </c>
      <c r="D55" s="282">
        <f>'BLOC Y'!D24</f>
        <v>0</v>
      </c>
      <c r="E55" s="228">
        <f>'BLOC Y'!E24</f>
        <v>0</v>
      </c>
      <c r="F55" s="229">
        <f>'BLOC Y'!I24</f>
        <v>0</v>
      </c>
      <c r="G55" s="230">
        <f>'BLOC Y'!K24</f>
        <v>1</v>
      </c>
      <c r="H55" s="313">
        <f>'BLOC Y'!L24</f>
        <v>0</v>
      </c>
      <c r="I55" s="317">
        <f>'BLOC Y'!M24</f>
        <v>0</v>
      </c>
      <c r="J55" s="315" t="str">
        <f>'BLOC Y'!N24</f>
        <v/>
      </c>
      <c r="K55" s="170">
        <f>'BLOC Y'!Q24</f>
        <v>240000</v>
      </c>
      <c r="L55" s="171">
        <f>'BLOC Y'!R24</f>
        <v>0</v>
      </c>
      <c r="M55" s="172"/>
      <c r="N55" s="231">
        <f t="shared" si="12"/>
        <v>240000</v>
      </c>
      <c r="O55" s="174">
        <f>'BLOC Y'!U24</f>
        <v>0</v>
      </c>
      <c r="P55" s="263">
        <f>'BLOC Y'!V24</f>
        <v>0</v>
      </c>
      <c r="Q55" s="263">
        <f>'BLOC Y'!W24</f>
        <v>0</v>
      </c>
      <c r="R55" s="143"/>
      <c r="S55" s="263">
        <f t="shared" si="15"/>
        <v>0</v>
      </c>
      <c r="T55" s="263">
        <f t="shared" si="15"/>
        <v>0</v>
      </c>
      <c r="U55" s="263">
        <f t="shared" si="15"/>
        <v>0</v>
      </c>
      <c r="V55" s="263">
        <f t="shared" si="15"/>
        <v>0</v>
      </c>
      <c r="W55" s="263">
        <f t="shared" si="15"/>
        <v>0</v>
      </c>
      <c r="X55" s="263">
        <f t="shared" si="15"/>
        <v>0</v>
      </c>
      <c r="Y55" s="263">
        <f t="shared" si="15"/>
        <v>0</v>
      </c>
      <c r="Z55" s="263">
        <f t="shared" si="15"/>
        <v>0</v>
      </c>
      <c r="AA55" s="225"/>
      <c r="AB55" s="177"/>
    </row>
    <row r="56" spans="1:28" x14ac:dyDescent="0.3">
      <c r="A56" s="264">
        <f>'BLOC Y'!A25</f>
        <v>13</v>
      </c>
      <c r="B56" s="265" t="str">
        <f>'BLOC Y'!B25</f>
        <v>Y20</v>
      </c>
      <c r="C56" s="3">
        <f>'BLOC Y'!C25</f>
        <v>0</v>
      </c>
      <c r="D56" s="286">
        <f>'BLOC Y'!D25</f>
        <v>0</v>
      </c>
      <c r="E56" s="266" t="str">
        <f>'BLOC Y'!E25</f>
        <v>Mr Robert Orined</v>
      </c>
      <c r="F56" s="267" t="str">
        <f>'BLOC Y'!I25</f>
        <v>Usufruit appartement Y20</v>
      </c>
      <c r="G56" s="268">
        <f>'BLOC Y'!K25</f>
        <v>0.94</v>
      </c>
      <c r="H56" s="314" t="str">
        <f>'BLOC Y'!L25</f>
        <v>OK</v>
      </c>
      <c r="I56" s="318">
        <f>'BLOC Y'!M25</f>
        <v>43160</v>
      </c>
      <c r="J56" s="316">
        <f>'BLOC Y'!N25</f>
        <v>43312</v>
      </c>
      <c r="K56" s="269">
        <f>'BLOC Y'!Q25</f>
        <v>245000</v>
      </c>
      <c r="L56" s="270">
        <f>'BLOC Y'!R25</f>
        <v>0</v>
      </c>
      <c r="M56" s="184"/>
      <c r="N56" s="272">
        <f t="shared" si="12"/>
        <v>245000</v>
      </c>
      <c r="O56" s="273">
        <f>'BLOC Y'!U25</f>
        <v>230300</v>
      </c>
      <c r="P56" s="275">
        <f>'BLOC Y'!V25</f>
        <v>46060</v>
      </c>
      <c r="Q56" s="275">
        <f>'BLOC Y'!W25</f>
        <v>184240</v>
      </c>
      <c r="R56" s="143"/>
      <c r="S56" s="275">
        <f t="shared" si="15"/>
        <v>18424</v>
      </c>
      <c r="T56" s="275">
        <f t="shared" si="15"/>
        <v>27636</v>
      </c>
      <c r="U56" s="275">
        <f t="shared" si="15"/>
        <v>27636</v>
      </c>
      <c r="V56" s="275">
        <f t="shared" si="15"/>
        <v>18424</v>
      </c>
      <c r="W56" s="275">
        <f t="shared" si="15"/>
        <v>27636</v>
      </c>
      <c r="X56" s="275">
        <f t="shared" si="15"/>
        <v>27636</v>
      </c>
      <c r="Y56" s="275">
        <f t="shared" si="15"/>
        <v>27636</v>
      </c>
      <c r="Z56" s="275">
        <f t="shared" si="15"/>
        <v>9212</v>
      </c>
      <c r="AA56" s="225"/>
      <c r="AB56" s="177"/>
    </row>
    <row r="57" spans="1:28" ht="16.2" thickBot="1" x14ac:dyDescent="0.35">
      <c r="A57" s="264">
        <f>'BLOC Y'!A26</f>
        <v>14</v>
      </c>
      <c r="B57" s="265" t="str">
        <f>'BLOC Y'!B26</f>
        <v>Y20</v>
      </c>
      <c r="C57" s="3">
        <f>'BLOC Y'!C26</f>
        <v>0</v>
      </c>
      <c r="D57" s="287">
        <f>'BLOC Y'!D26</f>
        <v>0</v>
      </c>
      <c r="E57" s="266" t="str">
        <f>'BLOC Y'!E26</f>
        <v>Mme Christine Orined</v>
      </c>
      <c r="F57" s="267" t="str">
        <f>'BLOC Y'!I26</f>
        <v>Nue-propriétaire appartement Y20</v>
      </c>
      <c r="G57" s="268">
        <f>'BLOC Y'!K26</f>
        <v>0.06</v>
      </c>
      <c r="H57" s="314" t="str">
        <f>'BLOC Y'!L26</f>
        <v>OK</v>
      </c>
      <c r="I57" s="318">
        <f>'BLOC Y'!M26</f>
        <v>43160</v>
      </c>
      <c r="J57" s="316">
        <f>'BLOC Y'!N26</f>
        <v>43312</v>
      </c>
      <c r="K57" s="269">
        <f>'BLOC Y'!Q26</f>
        <v>245000</v>
      </c>
      <c r="L57" s="270">
        <f>'BLOC Y'!R26</f>
        <v>0</v>
      </c>
      <c r="M57" s="184"/>
      <c r="N57" s="272">
        <f t="shared" si="12"/>
        <v>245000</v>
      </c>
      <c r="O57" s="273">
        <f>'BLOC Y'!U26</f>
        <v>14700</v>
      </c>
      <c r="P57" s="275">
        <f>'BLOC Y'!V26</f>
        <v>2940</v>
      </c>
      <c r="Q57" s="275">
        <f>'BLOC Y'!W26</f>
        <v>11760</v>
      </c>
      <c r="R57" s="143"/>
      <c r="S57" s="275">
        <f t="shared" si="15"/>
        <v>1176</v>
      </c>
      <c r="T57" s="275">
        <f t="shared" si="15"/>
        <v>1764</v>
      </c>
      <c r="U57" s="275">
        <f t="shared" si="15"/>
        <v>1764</v>
      </c>
      <c r="V57" s="275">
        <f t="shared" si="15"/>
        <v>1176</v>
      </c>
      <c r="W57" s="275">
        <f t="shared" si="15"/>
        <v>1764</v>
      </c>
      <c r="X57" s="275">
        <f t="shared" si="15"/>
        <v>1764</v>
      </c>
      <c r="Y57" s="275">
        <f t="shared" si="15"/>
        <v>1764</v>
      </c>
      <c r="Z57" s="275">
        <f t="shared" si="15"/>
        <v>588</v>
      </c>
      <c r="AA57" s="327"/>
      <c r="AB57" s="328"/>
    </row>
    <row r="58" spans="1:28" ht="25.05" customHeight="1" thickTop="1" x14ac:dyDescent="0.3">
      <c r="A58" s="234"/>
      <c r="B58" s="345" t="s">
        <v>149</v>
      </c>
      <c r="C58" s="345"/>
      <c r="D58" s="345"/>
      <c r="E58" s="345"/>
      <c r="F58" s="234"/>
      <c r="G58" s="235"/>
      <c r="H58" s="234"/>
      <c r="I58" s="234"/>
      <c r="J58" s="234"/>
      <c r="K58" s="236"/>
      <c r="L58" s="237"/>
      <c r="M58" s="238"/>
      <c r="N58" s="239"/>
      <c r="O58" s="240"/>
      <c r="P58" s="241"/>
      <c r="Q58" s="242"/>
      <c r="R58" s="143"/>
      <c r="S58" s="243">
        <v>0.35</v>
      </c>
      <c r="T58" s="244">
        <v>0.3</v>
      </c>
      <c r="U58" s="245">
        <v>0.3</v>
      </c>
      <c r="V58" s="246">
        <v>0.05</v>
      </c>
      <c r="W58" s="247"/>
      <c r="X58" s="247"/>
      <c r="Y58" s="247"/>
      <c r="Z58" s="247"/>
      <c r="AA58" s="247"/>
      <c r="AB58" s="248"/>
    </row>
    <row r="59" spans="1:28" x14ac:dyDescent="0.3">
      <c r="A59" s="249">
        <f>PARKINGS!A4</f>
        <v>0</v>
      </c>
      <c r="B59" s="166"/>
      <c r="C59" s="167" t="str">
        <f>PARKINGS!B4</f>
        <v>P1</v>
      </c>
      <c r="D59" s="288"/>
      <c r="E59" s="205">
        <f>PARKINGS!E4</f>
        <v>0</v>
      </c>
      <c r="F59" s="168">
        <f>PARKINGS!I4</f>
        <v>0</v>
      </c>
      <c r="G59" s="169">
        <f>PARKINGS!K4</f>
        <v>1</v>
      </c>
      <c r="H59" s="304">
        <f>PARKINGS!L4</f>
        <v>0</v>
      </c>
      <c r="I59" s="306">
        <f>PARKINGS!M4</f>
        <v>0</v>
      </c>
      <c r="J59" s="306" t="str">
        <f>PARKINGS!N4</f>
        <v/>
      </c>
      <c r="K59" s="250"/>
      <c r="L59" s="251"/>
      <c r="M59" s="252"/>
      <c r="N59" s="173">
        <f>PARKINGS!T4</f>
        <v>20000</v>
      </c>
      <c r="O59" s="174">
        <f>PARKINGS!U4</f>
        <v>0</v>
      </c>
      <c r="P59" s="253">
        <f>PARKINGS!V4</f>
        <v>0</v>
      </c>
      <c r="Q59" s="253">
        <f>PARKINGS!W4</f>
        <v>0</v>
      </c>
      <c r="R59" s="143"/>
      <c r="S59" s="254">
        <f>Q59*$S$58*G59</f>
        <v>0</v>
      </c>
      <c r="T59" s="254">
        <f>Q59*$T$58*G59</f>
        <v>0</v>
      </c>
      <c r="U59" s="254">
        <f>Q59*$U$58*G59</f>
        <v>0</v>
      </c>
      <c r="V59" s="254">
        <f>Q59*$V$58*G59</f>
        <v>0</v>
      </c>
      <c r="W59" s="225"/>
      <c r="X59" s="225"/>
      <c r="Y59" s="225"/>
      <c r="Z59" s="225"/>
      <c r="AA59" s="225"/>
      <c r="AB59" s="177"/>
    </row>
    <row r="60" spans="1:28" x14ac:dyDescent="0.3">
      <c r="A60" s="206">
        <f>PARKINGS!A5</f>
        <v>0</v>
      </c>
      <c r="C60" s="178" t="str">
        <f>PARKINGS!B5</f>
        <v>P2</v>
      </c>
      <c r="D60" s="289"/>
      <c r="E60" s="179">
        <f>PARKINGS!E5</f>
        <v>0</v>
      </c>
      <c r="F60" s="180">
        <f>PARKINGS!I5</f>
        <v>0</v>
      </c>
      <c r="G60" s="181">
        <f>PARKINGS!K5</f>
        <v>1</v>
      </c>
      <c r="H60" s="303">
        <f>PARKINGS!L5</f>
        <v>0</v>
      </c>
      <c r="I60" s="310">
        <f>PARKINGS!M5</f>
        <v>0</v>
      </c>
      <c r="J60" s="308" t="str">
        <f>PARKINGS!N5</f>
        <v/>
      </c>
      <c r="K60" s="255"/>
      <c r="L60" s="256"/>
      <c r="M60" s="257"/>
      <c r="N60" s="185">
        <f>PARKINGS!T5</f>
        <v>20000</v>
      </c>
      <c r="O60" s="186">
        <f>PARKINGS!U5</f>
        <v>0</v>
      </c>
      <c r="P60" s="258">
        <f>PARKINGS!V5</f>
        <v>0</v>
      </c>
      <c r="Q60" s="258">
        <f>PARKINGS!W5</f>
        <v>0</v>
      </c>
      <c r="R60" s="143"/>
      <c r="S60" s="259">
        <f t="shared" ref="S60:S76" si="16">Q60*$S$58*G60</f>
        <v>0</v>
      </c>
      <c r="T60" s="259">
        <f t="shared" ref="T60:T76" si="17">Q60*$T$58*G60</f>
        <v>0</v>
      </c>
      <c r="U60" s="259">
        <f>Q60*$U$58*G60</f>
        <v>0</v>
      </c>
      <c r="V60" s="259">
        <f t="shared" ref="V60:V76" si="18">Q60*$V$58*G60</f>
        <v>0</v>
      </c>
      <c r="W60" s="224"/>
      <c r="X60" s="224"/>
      <c r="Y60" s="224"/>
      <c r="Z60" s="224"/>
      <c r="AA60" s="224"/>
      <c r="AB60" s="189"/>
    </row>
    <row r="61" spans="1:28" x14ac:dyDescent="0.3">
      <c r="A61" s="206">
        <f>PARKINGS!A6</f>
        <v>1</v>
      </c>
      <c r="B61" s="166"/>
      <c r="C61" s="167" t="str">
        <f>PARKINGS!B6</f>
        <v>P3</v>
      </c>
      <c r="D61" s="290"/>
      <c r="E61" s="190" t="str">
        <f>PARKINGS!E6</f>
        <v>Mr Jean Samuraï</v>
      </c>
      <c r="F61" s="191" t="str">
        <f>PARKINGS!I6</f>
        <v>parking 3</v>
      </c>
      <c r="G61" s="169">
        <f>PARKINGS!K6</f>
        <v>1</v>
      </c>
      <c r="H61" s="304" t="str">
        <f>PARKINGS!L6</f>
        <v>OK</v>
      </c>
      <c r="I61" s="311">
        <f>PARKINGS!M6</f>
        <v>43031</v>
      </c>
      <c r="J61" s="309">
        <f>PARKINGS!N6</f>
        <v>43159</v>
      </c>
      <c r="K61" s="250"/>
      <c r="L61" s="251"/>
      <c r="M61" s="252"/>
      <c r="N61" s="173">
        <f>PARKINGS!T6</f>
        <v>20000</v>
      </c>
      <c r="O61" s="174">
        <f>PARKINGS!U6</f>
        <v>20000</v>
      </c>
      <c r="P61" s="253">
        <f>PARKINGS!V6</f>
        <v>4000</v>
      </c>
      <c r="Q61" s="253">
        <f>PARKINGS!W6</f>
        <v>113093.5</v>
      </c>
      <c r="R61" s="143"/>
      <c r="S61" s="254">
        <f t="shared" si="16"/>
        <v>39582.724999999999</v>
      </c>
      <c r="T61" s="254">
        <f t="shared" si="17"/>
        <v>33928.049999999996</v>
      </c>
      <c r="U61" s="254">
        <f t="shared" ref="U61:U76" si="19">Q61*$U$58*G61</f>
        <v>33928.049999999996</v>
      </c>
      <c r="V61" s="254">
        <f t="shared" si="18"/>
        <v>5654.6750000000002</v>
      </c>
      <c r="W61" s="225"/>
      <c r="X61" s="225"/>
      <c r="Y61" s="225"/>
      <c r="Z61" s="225"/>
      <c r="AA61" s="225"/>
      <c r="AB61" s="177"/>
    </row>
    <row r="62" spans="1:28" x14ac:dyDescent="0.3">
      <c r="A62" s="206">
        <f>PARKINGS!A7</f>
        <v>0</v>
      </c>
      <c r="B62" s="15"/>
      <c r="C62" s="301" t="str">
        <f>PARKINGS!B7</f>
        <v>P4</v>
      </c>
      <c r="D62" s="291"/>
      <c r="E62" s="276">
        <f>PARKINGS!E7</f>
        <v>0</v>
      </c>
      <c r="F62" s="277">
        <f>PARKINGS!I7</f>
        <v>0</v>
      </c>
      <c r="G62" s="278">
        <f>PARKINGS!K7</f>
        <v>1</v>
      </c>
      <c r="H62" s="321">
        <f>PARKINGS!L7</f>
        <v>0</v>
      </c>
      <c r="I62" s="323">
        <f>PARKINGS!M7</f>
        <v>0</v>
      </c>
      <c r="J62" s="325" t="str">
        <f>PARKINGS!N7</f>
        <v/>
      </c>
      <c r="K62" s="255"/>
      <c r="L62" s="256"/>
      <c r="M62" s="271"/>
      <c r="N62" s="279">
        <f>PARKINGS!T7</f>
        <v>20000</v>
      </c>
      <c r="O62" s="273">
        <f>PARKINGS!U7</f>
        <v>0</v>
      </c>
      <c r="P62" s="280">
        <f>PARKINGS!V7</f>
        <v>0</v>
      </c>
      <c r="Q62" s="280">
        <f>PARKINGS!W7</f>
        <v>0</v>
      </c>
      <c r="R62" s="143"/>
      <c r="S62" s="281">
        <f>$Q$62*S$58*$G$62</f>
        <v>0</v>
      </c>
      <c r="T62" s="281">
        <f t="shared" ref="T62:V73" si="20">$Q$62*T$58*$G$62</f>
        <v>0</v>
      </c>
      <c r="U62" s="281">
        <f t="shared" si="20"/>
        <v>0</v>
      </c>
      <c r="V62" s="281">
        <f t="shared" si="20"/>
        <v>0</v>
      </c>
      <c r="W62" s="225"/>
      <c r="X62" s="225"/>
      <c r="Y62" s="225"/>
      <c r="Z62" s="225"/>
      <c r="AA62" s="225"/>
      <c r="AB62" s="177"/>
    </row>
    <row r="63" spans="1:28" x14ac:dyDescent="0.3">
      <c r="A63" s="206">
        <f>PARKINGS!A8</f>
        <v>0</v>
      </c>
      <c r="B63" s="166"/>
      <c r="C63" s="167" t="str">
        <f>PARKINGS!B8</f>
        <v>P5</v>
      </c>
      <c r="D63" s="290"/>
      <c r="E63" s="190">
        <f>PARKINGS!E8</f>
        <v>0</v>
      </c>
      <c r="F63" s="191">
        <f>PARKINGS!I8</f>
        <v>0</v>
      </c>
      <c r="G63" s="169">
        <f>PARKINGS!K8</f>
        <v>1</v>
      </c>
      <c r="H63" s="304">
        <f>PARKINGS!L8</f>
        <v>0</v>
      </c>
      <c r="I63" s="311">
        <f>PARKINGS!M8</f>
        <v>0</v>
      </c>
      <c r="J63" s="309" t="str">
        <f>PARKINGS!N8</f>
        <v/>
      </c>
      <c r="K63" s="250"/>
      <c r="L63" s="251"/>
      <c r="M63" s="252"/>
      <c r="N63" s="173">
        <f>PARKINGS!T8</f>
        <v>20000</v>
      </c>
      <c r="O63" s="174">
        <f>PARKINGS!U8</f>
        <v>0</v>
      </c>
      <c r="P63" s="253">
        <f>PARKINGS!V8</f>
        <v>0</v>
      </c>
      <c r="Q63" s="253">
        <f>PARKINGS!W8</f>
        <v>0</v>
      </c>
      <c r="R63" s="143"/>
      <c r="S63" s="254">
        <f t="shared" ref="S63:S73" si="21">$Q$62*S$58*$G$62</f>
        <v>0</v>
      </c>
      <c r="T63" s="254">
        <f t="shared" si="20"/>
        <v>0</v>
      </c>
      <c r="U63" s="254">
        <f t="shared" si="20"/>
        <v>0</v>
      </c>
      <c r="V63" s="254">
        <f t="shared" si="20"/>
        <v>0</v>
      </c>
      <c r="W63" s="225"/>
      <c r="X63" s="225"/>
      <c r="Y63" s="225"/>
      <c r="Z63" s="225"/>
      <c r="AA63" s="225"/>
      <c r="AB63" s="177"/>
    </row>
    <row r="64" spans="1:28" x14ac:dyDescent="0.3">
      <c r="A64" s="206">
        <f>PARKINGS!A9</f>
        <v>0</v>
      </c>
      <c r="B64" s="15"/>
      <c r="C64" s="301" t="str">
        <f>PARKINGS!B9</f>
        <v>P6</v>
      </c>
      <c r="D64" s="291"/>
      <c r="E64" s="276">
        <f>PARKINGS!E9</f>
        <v>0</v>
      </c>
      <c r="F64" s="277">
        <f>PARKINGS!I9</f>
        <v>0</v>
      </c>
      <c r="G64" s="278">
        <f>PARKINGS!K9</f>
        <v>1</v>
      </c>
      <c r="H64" s="321">
        <f>PARKINGS!L9</f>
        <v>0</v>
      </c>
      <c r="I64" s="323">
        <f>PARKINGS!M9</f>
        <v>0</v>
      </c>
      <c r="J64" s="325" t="str">
        <f>PARKINGS!N9</f>
        <v/>
      </c>
      <c r="K64" s="255"/>
      <c r="L64" s="256"/>
      <c r="M64" s="271"/>
      <c r="N64" s="279">
        <f>PARKINGS!T9</f>
        <v>20000</v>
      </c>
      <c r="O64" s="273">
        <f>PARKINGS!U9</f>
        <v>0</v>
      </c>
      <c r="P64" s="280">
        <f>PARKINGS!V9</f>
        <v>0</v>
      </c>
      <c r="Q64" s="280">
        <f>PARKINGS!W9</f>
        <v>0</v>
      </c>
      <c r="R64" s="143"/>
      <c r="S64" s="281">
        <f t="shared" si="21"/>
        <v>0</v>
      </c>
      <c r="T64" s="281">
        <f t="shared" si="20"/>
        <v>0</v>
      </c>
      <c r="U64" s="281">
        <f t="shared" si="20"/>
        <v>0</v>
      </c>
      <c r="V64" s="281">
        <f t="shared" si="20"/>
        <v>0</v>
      </c>
      <c r="W64" s="225"/>
      <c r="X64" s="225"/>
      <c r="Y64" s="225"/>
      <c r="Z64" s="225"/>
      <c r="AA64" s="225"/>
      <c r="AB64" s="177"/>
    </row>
    <row r="65" spans="1:28" x14ac:dyDescent="0.3">
      <c r="A65" s="206">
        <f>PARKINGS!A10</f>
        <v>0</v>
      </c>
      <c r="B65" s="166"/>
      <c r="C65" s="167" t="str">
        <f>PARKINGS!B10</f>
        <v>P7</v>
      </c>
      <c r="D65" s="290"/>
      <c r="E65" s="190">
        <f>PARKINGS!E10</f>
        <v>0</v>
      </c>
      <c r="F65" s="191">
        <f>PARKINGS!I10</f>
        <v>0</v>
      </c>
      <c r="G65" s="169">
        <f>PARKINGS!K10</f>
        <v>1</v>
      </c>
      <c r="H65" s="304">
        <f>PARKINGS!L10</f>
        <v>0</v>
      </c>
      <c r="I65" s="311">
        <f>PARKINGS!M10</f>
        <v>0</v>
      </c>
      <c r="J65" s="309" t="str">
        <f>PARKINGS!N10</f>
        <v/>
      </c>
      <c r="K65" s="250"/>
      <c r="L65" s="251"/>
      <c r="M65" s="252"/>
      <c r="N65" s="173">
        <f>PARKINGS!T10</f>
        <v>20000</v>
      </c>
      <c r="O65" s="174">
        <f>PARKINGS!U10</f>
        <v>0</v>
      </c>
      <c r="P65" s="253">
        <f>PARKINGS!V10</f>
        <v>0</v>
      </c>
      <c r="Q65" s="253">
        <f>PARKINGS!W10</f>
        <v>0</v>
      </c>
      <c r="R65" s="143"/>
      <c r="S65" s="254">
        <f t="shared" si="21"/>
        <v>0</v>
      </c>
      <c r="T65" s="254">
        <f t="shared" si="20"/>
        <v>0</v>
      </c>
      <c r="U65" s="254">
        <f t="shared" si="20"/>
        <v>0</v>
      </c>
      <c r="V65" s="254">
        <f t="shared" si="20"/>
        <v>0</v>
      </c>
      <c r="W65" s="224"/>
      <c r="X65" s="224"/>
      <c r="Y65" s="224"/>
      <c r="Z65" s="224"/>
      <c r="AA65" s="224"/>
      <c r="AB65" s="189"/>
    </row>
    <row r="66" spans="1:28" x14ac:dyDescent="0.3">
      <c r="A66" s="206">
        <f>PARKINGS!A11</f>
        <v>0</v>
      </c>
      <c r="B66" s="15"/>
      <c r="C66" s="301" t="str">
        <f>PARKINGS!B11</f>
        <v>P8</v>
      </c>
      <c r="D66" s="291"/>
      <c r="E66" s="276">
        <f>PARKINGS!E11</f>
        <v>0</v>
      </c>
      <c r="F66" s="277">
        <f>PARKINGS!I11</f>
        <v>0</v>
      </c>
      <c r="G66" s="278">
        <f>PARKINGS!K11</f>
        <v>1</v>
      </c>
      <c r="H66" s="321">
        <f>PARKINGS!L11</f>
        <v>0</v>
      </c>
      <c r="I66" s="323">
        <f>PARKINGS!M11</f>
        <v>0</v>
      </c>
      <c r="J66" s="325" t="str">
        <f>PARKINGS!N11</f>
        <v/>
      </c>
      <c r="K66" s="255"/>
      <c r="L66" s="256"/>
      <c r="M66" s="271"/>
      <c r="N66" s="279">
        <f>PARKINGS!T11</f>
        <v>20000</v>
      </c>
      <c r="O66" s="273">
        <f>PARKINGS!U11</f>
        <v>0</v>
      </c>
      <c r="P66" s="280">
        <f>PARKINGS!V11</f>
        <v>0</v>
      </c>
      <c r="Q66" s="280">
        <f>PARKINGS!W11</f>
        <v>0</v>
      </c>
      <c r="R66" s="143"/>
      <c r="S66" s="281">
        <f t="shared" si="21"/>
        <v>0</v>
      </c>
      <c r="T66" s="281">
        <f t="shared" si="20"/>
        <v>0</v>
      </c>
      <c r="U66" s="281">
        <f t="shared" si="20"/>
        <v>0</v>
      </c>
      <c r="V66" s="281">
        <f t="shared" si="20"/>
        <v>0</v>
      </c>
      <c r="W66" s="225"/>
      <c r="X66" s="225"/>
      <c r="Y66" s="225"/>
      <c r="Z66" s="225"/>
      <c r="AA66" s="225"/>
      <c r="AB66" s="177"/>
    </row>
    <row r="67" spans="1:28" x14ac:dyDescent="0.3">
      <c r="A67" s="206">
        <f>PARKINGS!A12</f>
        <v>0</v>
      </c>
      <c r="B67" s="166"/>
      <c r="C67" s="167" t="str">
        <f>PARKINGS!B12</f>
        <v>P9</v>
      </c>
      <c r="D67" s="290"/>
      <c r="E67" s="190">
        <f>PARKINGS!E12</f>
        <v>0</v>
      </c>
      <c r="F67" s="191">
        <f>PARKINGS!I12</f>
        <v>0</v>
      </c>
      <c r="G67" s="169">
        <f>PARKINGS!K12</f>
        <v>1</v>
      </c>
      <c r="H67" s="304">
        <f>PARKINGS!L12</f>
        <v>0</v>
      </c>
      <c r="I67" s="311">
        <f>PARKINGS!M12</f>
        <v>0</v>
      </c>
      <c r="J67" s="309" t="str">
        <f>PARKINGS!N12</f>
        <v/>
      </c>
      <c r="K67" s="250"/>
      <c r="L67" s="251"/>
      <c r="M67" s="252"/>
      <c r="N67" s="173">
        <f>PARKINGS!T12</f>
        <v>20000</v>
      </c>
      <c r="O67" s="174">
        <f>PARKINGS!U12</f>
        <v>0</v>
      </c>
      <c r="P67" s="253">
        <f>PARKINGS!V12</f>
        <v>0</v>
      </c>
      <c r="Q67" s="253">
        <f>PARKINGS!W12</f>
        <v>0</v>
      </c>
      <c r="R67" s="143"/>
      <c r="S67" s="254">
        <f t="shared" si="21"/>
        <v>0</v>
      </c>
      <c r="T67" s="254">
        <f t="shared" si="20"/>
        <v>0</v>
      </c>
      <c r="U67" s="254">
        <f t="shared" si="20"/>
        <v>0</v>
      </c>
      <c r="V67" s="254">
        <f t="shared" si="20"/>
        <v>0</v>
      </c>
      <c r="W67" s="224"/>
      <c r="X67" s="224"/>
      <c r="Y67" s="224"/>
      <c r="Z67" s="224"/>
      <c r="AA67" s="224"/>
      <c r="AB67" s="189"/>
    </row>
    <row r="68" spans="1:28" x14ac:dyDescent="0.3">
      <c r="A68" s="206">
        <f>PARKINGS!A13</f>
        <v>0</v>
      </c>
      <c r="B68" s="15"/>
      <c r="C68" s="301" t="str">
        <f>PARKINGS!B13</f>
        <v>P10</v>
      </c>
      <c r="D68" s="291"/>
      <c r="E68" s="276">
        <f>PARKINGS!E13</f>
        <v>0</v>
      </c>
      <c r="F68" s="277">
        <f>PARKINGS!I13</f>
        <v>0</v>
      </c>
      <c r="G68" s="278">
        <f>PARKINGS!K13</f>
        <v>1</v>
      </c>
      <c r="H68" s="321">
        <f>PARKINGS!L13</f>
        <v>0</v>
      </c>
      <c r="I68" s="323">
        <f>PARKINGS!M13</f>
        <v>0</v>
      </c>
      <c r="J68" s="325" t="str">
        <f>PARKINGS!N13</f>
        <v/>
      </c>
      <c r="K68" s="255"/>
      <c r="L68" s="256"/>
      <c r="M68" s="271"/>
      <c r="N68" s="279">
        <f>PARKINGS!T13</f>
        <v>20000</v>
      </c>
      <c r="O68" s="273">
        <f>PARKINGS!U13</f>
        <v>0</v>
      </c>
      <c r="P68" s="280">
        <f>PARKINGS!V13</f>
        <v>0</v>
      </c>
      <c r="Q68" s="280">
        <f>PARKINGS!W13</f>
        <v>0</v>
      </c>
      <c r="R68" s="143"/>
      <c r="S68" s="281">
        <f t="shared" si="21"/>
        <v>0</v>
      </c>
      <c r="T68" s="281">
        <f t="shared" si="20"/>
        <v>0</v>
      </c>
      <c r="U68" s="281">
        <f t="shared" si="20"/>
        <v>0</v>
      </c>
      <c r="V68" s="281">
        <f t="shared" si="20"/>
        <v>0</v>
      </c>
      <c r="W68" s="225"/>
      <c r="X68" s="225"/>
      <c r="Y68" s="225"/>
      <c r="Z68" s="225"/>
      <c r="AA68" s="225"/>
      <c r="AB68" s="177"/>
    </row>
    <row r="69" spans="1:28" x14ac:dyDescent="0.3">
      <c r="A69" s="206">
        <f>PARKINGS!A14</f>
        <v>0</v>
      </c>
      <c r="B69" s="166"/>
      <c r="C69" s="167" t="str">
        <f>PARKINGS!B14</f>
        <v>P11</v>
      </c>
      <c r="D69" s="290"/>
      <c r="E69" s="190">
        <f>PARKINGS!E14</f>
        <v>0</v>
      </c>
      <c r="F69" s="191">
        <f>PARKINGS!I14</f>
        <v>0</v>
      </c>
      <c r="G69" s="169">
        <f>PARKINGS!K14</f>
        <v>1</v>
      </c>
      <c r="H69" s="304">
        <f>PARKINGS!L14</f>
        <v>0</v>
      </c>
      <c r="I69" s="311">
        <f>PARKINGS!M14</f>
        <v>0</v>
      </c>
      <c r="J69" s="309" t="str">
        <f>PARKINGS!N14</f>
        <v/>
      </c>
      <c r="K69" s="250"/>
      <c r="L69" s="251"/>
      <c r="M69" s="252"/>
      <c r="N69" s="173">
        <f>PARKINGS!T14</f>
        <v>20000</v>
      </c>
      <c r="O69" s="174">
        <f>PARKINGS!U14</f>
        <v>0</v>
      </c>
      <c r="P69" s="253">
        <f>PARKINGS!V14</f>
        <v>0</v>
      </c>
      <c r="Q69" s="253">
        <f>PARKINGS!W14</f>
        <v>0</v>
      </c>
      <c r="R69" s="143"/>
      <c r="S69" s="254">
        <f t="shared" si="21"/>
        <v>0</v>
      </c>
      <c r="T69" s="254">
        <f t="shared" si="20"/>
        <v>0</v>
      </c>
      <c r="U69" s="254">
        <f t="shared" si="20"/>
        <v>0</v>
      </c>
      <c r="V69" s="254">
        <f t="shared" si="20"/>
        <v>0</v>
      </c>
      <c r="W69" s="224"/>
      <c r="X69" s="224"/>
      <c r="Y69" s="224"/>
      <c r="Z69" s="224"/>
      <c r="AA69" s="224"/>
      <c r="AB69" s="189"/>
    </row>
    <row r="70" spans="1:28" x14ac:dyDescent="0.3">
      <c r="A70" s="206">
        <f>PARKINGS!A15</f>
        <v>0</v>
      </c>
      <c r="B70" s="15"/>
      <c r="C70" s="301" t="str">
        <f>PARKINGS!B15</f>
        <v>P12</v>
      </c>
      <c r="D70" s="291"/>
      <c r="E70" s="276">
        <f>PARKINGS!E15</f>
        <v>0</v>
      </c>
      <c r="F70" s="277">
        <f>PARKINGS!I15</f>
        <v>0</v>
      </c>
      <c r="G70" s="278">
        <f>PARKINGS!K15</f>
        <v>1</v>
      </c>
      <c r="H70" s="321">
        <f>PARKINGS!L15</f>
        <v>0</v>
      </c>
      <c r="I70" s="323">
        <f>PARKINGS!M15</f>
        <v>0</v>
      </c>
      <c r="J70" s="325" t="str">
        <f>PARKINGS!N15</f>
        <v/>
      </c>
      <c r="K70" s="255"/>
      <c r="L70" s="256"/>
      <c r="M70" s="271"/>
      <c r="N70" s="279">
        <f>PARKINGS!T15</f>
        <v>20000</v>
      </c>
      <c r="O70" s="273">
        <f>PARKINGS!U15</f>
        <v>0</v>
      </c>
      <c r="P70" s="280">
        <f>PARKINGS!V15</f>
        <v>0</v>
      </c>
      <c r="Q70" s="280">
        <f>PARKINGS!W15</f>
        <v>0</v>
      </c>
      <c r="R70" s="143"/>
      <c r="S70" s="281">
        <f t="shared" si="21"/>
        <v>0</v>
      </c>
      <c r="T70" s="281">
        <f t="shared" si="20"/>
        <v>0</v>
      </c>
      <c r="U70" s="281">
        <f t="shared" si="20"/>
        <v>0</v>
      </c>
      <c r="V70" s="281">
        <f t="shared" si="20"/>
        <v>0</v>
      </c>
      <c r="W70" s="225"/>
      <c r="X70" s="225"/>
      <c r="Y70" s="225"/>
      <c r="Z70" s="225"/>
      <c r="AA70" s="225"/>
      <c r="AB70" s="177"/>
    </row>
    <row r="71" spans="1:28" x14ac:dyDescent="0.3">
      <c r="A71" s="206">
        <f>PARKINGS!A16</f>
        <v>0</v>
      </c>
      <c r="B71" s="166"/>
      <c r="C71" s="167" t="str">
        <f>PARKINGS!B16</f>
        <v>P13</v>
      </c>
      <c r="D71" s="290"/>
      <c r="E71" s="190">
        <f>PARKINGS!E16</f>
        <v>0</v>
      </c>
      <c r="F71" s="191">
        <f>PARKINGS!I16</f>
        <v>0</v>
      </c>
      <c r="G71" s="169">
        <f>PARKINGS!K16</f>
        <v>1</v>
      </c>
      <c r="H71" s="304">
        <f>PARKINGS!L16</f>
        <v>0</v>
      </c>
      <c r="I71" s="311">
        <f>PARKINGS!M16</f>
        <v>0</v>
      </c>
      <c r="J71" s="309" t="str">
        <f>PARKINGS!N16</f>
        <v/>
      </c>
      <c r="K71" s="250"/>
      <c r="L71" s="251"/>
      <c r="M71" s="252"/>
      <c r="N71" s="173">
        <f>PARKINGS!T16</f>
        <v>20000</v>
      </c>
      <c r="O71" s="174">
        <f>PARKINGS!U16</f>
        <v>0</v>
      </c>
      <c r="P71" s="253">
        <f>PARKINGS!V16</f>
        <v>0</v>
      </c>
      <c r="Q71" s="253">
        <f>PARKINGS!W16</f>
        <v>0</v>
      </c>
      <c r="R71" s="143"/>
      <c r="S71" s="254">
        <f t="shared" si="21"/>
        <v>0</v>
      </c>
      <c r="T71" s="254">
        <f t="shared" si="20"/>
        <v>0</v>
      </c>
      <c r="U71" s="254">
        <f t="shared" si="20"/>
        <v>0</v>
      </c>
      <c r="V71" s="254">
        <f t="shared" si="20"/>
        <v>0</v>
      </c>
      <c r="W71" s="224"/>
      <c r="X71" s="224"/>
      <c r="Y71" s="224"/>
      <c r="Z71" s="224"/>
      <c r="AA71" s="224"/>
      <c r="AB71" s="189"/>
    </row>
    <row r="72" spans="1:28" x14ac:dyDescent="0.3">
      <c r="A72" s="206">
        <f>PARKINGS!A17</f>
        <v>0</v>
      </c>
      <c r="B72" s="15"/>
      <c r="C72" s="301" t="str">
        <f>PARKINGS!B17</f>
        <v>P14</v>
      </c>
      <c r="D72" s="291"/>
      <c r="E72" s="276">
        <f>PARKINGS!E17</f>
        <v>0</v>
      </c>
      <c r="F72" s="277">
        <f>PARKINGS!I17</f>
        <v>0</v>
      </c>
      <c r="G72" s="278">
        <f>PARKINGS!K17</f>
        <v>1</v>
      </c>
      <c r="H72" s="321">
        <f>PARKINGS!L17</f>
        <v>0</v>
      </c>
      <c r="I72" s="323">
        <f>PARKINGS!M17</f>
        <v>0</v>
      </c>
      <c r="J72" s="325" t="str">
        <f>PARKINGS!N17</f>
        <v/>
      </c>
      <c r="K72" s="255"/>
      <c r="L72" s="256"/>
      <c r="M72" s="271"/>
      <c r="N72" s="279">
        <f>PARKINGS!T17</f>
        <v>20000</v>
      </c>
      <c r="O72" s="273">
        <f>PARKINGS!U17</f>
        <v>0</v>
      </c>
      <c r="P72" s="280">
        <f>PARKINGS!V17</f>
        <v>0</v>
      </c>
      <c r="Q72" s="280">
        <f>PARKINGS!W17</f>
        <v>0</v>
      </c>
      <c r="R72" s="143"/>
      <c r="S72" s="281">
        <f t="shared" si="21"/>
        <v>0</v>
      </c>
      <c r="T72" s="281">
        <f t="shared" si="20"/>
        <v>0</v>
      </c>
      <c r="U72" s="281">
        <f t="shared" si="20"/>
        <v>0</v>
      </c>
      <c r="V72" s="281">
        <f t="shared" si="20"/>
        <v>0</v>
      </c>
      <c r="W72" s="225"/>
      <c r="X72" s="225"/>
      <c r="Y72" s="225"/>
      <c r="Z72" s="225"/>
      <c r="AA72" s="225"/>
      <c r="AB72" s="177"/>
    </row>
    <row r="73" spans="1:28" x14ac:dyDescent="0.3">
      <c r="A73" s="206">
        <f>PARKINGS!A18</f>
        <v>0</v>
      </c>
      <c r="B73" s="166"/>
      <c r="C73" s="167" t="str">
        <f>PARKINGS!B18</f>
        <v>P15</v>
      </c>
      <c r="D73" s="290"/>
      <c r="E73" s="190">
        <f>PARKINGS!E18</f>
        <v>0</v>
      </c>
      <c r="F73" s="191">
        <f>PARKINGS!I18</f>
        <v>0</v>
      </c>
      <c r="G73" s="169">
        <f>PARKINGS!K18</f>
        <v>1</v>
      </c>
      <c r="H73" s="304">
        <f>PARKINGS!L18</f>
        <v>0</v>
      </c>
      <c r="I73" s="311">
        <f>PARKINGS!M18</f>
        <v>0</v>
      </c>
      <c r="J73" s="309" t="str">
        <f>PARKINGS!N18</f>
        <v/>
      </c>
      <c r="K73" s="250"/>
      <c r="L73" s="251"/>
      <c r="M73" s="252"/>
      <c r="N73" s="173">
        <f>PARKINGS!T18</f>
        <v>20000</v>
      </c>
      <c r="O73" s="174">
        <f>PARKINGS!U18</f>
        <v>0</v>
      </c>
      <c r="P73" s="253">
        <f>PARKINGS!V18</f>
        <v>0</v>
      </c>
      <c r="Q73" s="253">
        <f>PARKINGS!W18</f>
        <v>0</v>
      </c>
      <c r="R73" s="143"/>
      <c r="S73" s="254">
        <f t="shared" si="21"/>
        <v>0</v>
      </c>
      <c r="T73" s="254">
        <f t="shared" si="20"/>
        <v>0</v>
      </c>
      <c r="U73" s="254">
        <f t="shared" si="20"/>
        <v>0</v>
      </c>
      <c r="V73" s="254">
        <f t="shared" si="20"/>
        <v>0</v>
      </c>
      <c r="W73" s="224"/>
      <c r="X73" s="224"/>
      <c r="Y73" s="224"/>
      <c r="Z73" s="224"/>
      <c r="AA73" s="224"/>
      <c r="AB73" s="189"/>
    </row>
    <row r="74" spans="1:28" x14ac:dyDescent="0.3">
      <c r="A74" s="206">
        <f>PARKINGS!A19</f>
        <v>2</v>
      </c>
      <c r="B74" s="15"/>
      <c r="C74" s="301" t="str">
        <f>PARKINGS!B19</f>
        <v>P16</v>
      </c>
      <c r="D74" s="291"/>
      <c r="E74" s="276" t="str">
        <f>PARKINGS!E19</f>
        <v>Mr Grande Frite</v>
      </c>
      <c r="F74" s="277" t="str">
        <f>PARKINGS!I19</f>
        <v>Usufruit parking 16</v>
      </c>
      <c r="G74" s="278">
        <f>PARKINGS!K19</f>
        <v>0.98</v>
      </c>
      <c r="H74" s="321" t="str">
        <f>PARKINGS!L19</f>
        <v>OK</v>
      </c>
      <c r="I74" s="323">
        <f>PARKINGS!M19</f>
        <v>43051</v>
      </c>
      <c r="J74" s="325">
        <f>PARKINGS!N19</f>
        <v>43190</v>
      </c>
      <c r="K74" s="255"/>
      <c r="L74" s="256"/>
      <c r="M74" s="271"/>
      <c r="N74" s="279">
        <f>PARKINGS!T19</f>
        <v>20000</v>
      </c>
      <c r="O74" s="273">
        <f>PARKINGS!U19</f>
        <v>19600</v>
      </c>
      <c r="P74" s="280">
        <f>PARKINGS!V19</f>
        <v>3920</v>
      </c>
      <c r="Q74" s="280">
        <f>PARKINGS!W19</f>
        <v>15680</v>
      </c>
      <c r="R74" s="143"/>
      <c r="S74" s="281">
        <f t="shared" si="16"/>
        <v>5378.24</v>
      </c>
      <c r="T74" s="281">
        <f t="shared" si="17"/>
        <v>4609.92</v>
      </c>
      <c r="U74" s="281">
        <f t="shared" si="19"/>
        <v>4609.92</v>
      </c>
      <c r="V74" s="281">
        <f t="shared" si="18"/>
        <v>768.31999999999994</v>
      </c>
      <c r="W74" s="225"/>
      <c r="X74" s="225"/>
      <c r="Y74" s="225"/>
      <c r="Z74" s="225"/>
      <c r="AA74" s="225"/>
      <c r="AB74" s="177"/>
    </row>
    <row r="75" spans="1:28" x14ac:dyDescent="0.3">
      <c r="A75" s="206">
        <f>PARKINGS!A20</f>
        <v>3</v>
      </c>
      <c r="B75" s="15"/>
      <c r="C75" s="301" t="str">
        <f>PARKINGS!B20</f>
        <v>P16</v>
      </c>
      <c r="D75" s="291"/>
      <c r="E75" s="276" t="str">
        <f>PARKINGS!E20</f>
        <v>Mme Moyenne Frite</v>
      </c>
      <c r="F75" s="277" t="str">
        <f>PARKINGS!I20</f>
        <v>Nue-propriétaire parking 16</v>
      </c>
      <c r="G75" s="278">
        <f>PARKINGS!K20</f>
        <v>0.01</v>
      </c>
      <c r="H75" s="321" t="str">
        <f>PARKINGS!L20</f>
        <v>OK</v>
      </c>
      <c r="I75" s="323">
        <f>PARKINGS!M20</f>
        <v>43051</v>
      </c>
      <c r="J75" s="325">
        <f>PARKINGS!N20</f>
        <v>43190</v>
      </c>
      <c r="K75" s="255"/>
      <c r="L75" s="256"/>
      <c r="M75" s="271"/>
      <c r="N75" s="279">
        <f>PARKINGS!T20</f>
        <v>20000</v>
      </c>
      <c r="O75" s="273">
        <f>PARKINGS!U20</f>
        <v>200</v>
      </c>
      <c r="P75" s="280">
        <f>PARKINGS!V20</f>
        <v>40</v>
      </c>
      <c r="Q75" s="280">
        <f>PARKINGS!W20</f>
        <v>160</v>
      </c>
      <c r="R75" s="143"/>
      <c r="S75" s="281">
        <f t="shared" si="16"/>
        <v>0.56000000000000005</v>
      </c>
      <c r="T75" s="281">
        <f t="shared" si="17"/>
        <v>0.48</v>
      </c>
      <c r="U75" s="281">
        <f t="shared" si="19"/>
        <v>0.48</v>
      </c>
      <c r="V75" s="281">
        <f t="shared" si="18"/>
        <v>0.08</v>
      </c>
      <c r="W75" s="224"/>
      <c r="X75" s="224"/>
      <c r="Y75" s="224"/>
      <c r="Z75" s="224"/>
      <c r="AA75" s="224"/>
      <c r="AB75" s="189"/>
    </row>
    <row r="76" spans="1:28" ht="16.2" thickBot="1" x14ac:dyDescent="0.35">
      <c r="A76" s="207">
        <f>PARKINGS!A21</f>
        <v>4</v>
      </c>
      <c r="B76" s="292"/>
      <c r="C76" s="302" t="str">
        <f>PARKINGS!B21</f>
        <v>P16</v>
      </c>
      <c r="D76" s="293"/>
      <c r="E76" s="294" t="str">
        <f>PARKINGS!E21</f>
        <v>Mr Petite Frite</v>
      </c>
      <c r="F76" s="295" t="str">
        <f>PARKINGS!I21</f>
        <v>Nue-propriétaire parking 16</v>
      </c>
      <c r="G76" s="296">
        <f>PARKINGS!K21</f>
        <v>0.01</v>
      </c>
      <c r="H76" s="322" t="str">
        <f>PARKINGS!L21</f>
        <v>OK</v>
      </c>
      <c r="I76" s="324">
        <f>PARKINGS!M21</f>
        <v>43051</v>
      </c>
      <c r="J76" s="326">
        <f>PARKINGS!N21</f>
        <v>43190</v>
      </c>
      <c r="K76" s="319"/>
      <c r="L76" s="320"/>
      <c r="M76" s="297"/>
      <c r="N76" s="298">
        <f>PARKINGS!T21</f>
        <v>20000</v>
      </c>
      <c r="O76" s="299">
        <f>PARKINGS!U21</f>
        <v>200</v>
      </c>
      <c r="P76" s="300">
        <f>PARKINGS!V21</f>
        <v>40</v>
      </c>
      <c r="Q76" s="300">
        <f>PARKINGS!W21</f>
        <v>160</v>
      </c>
      <c r="R76" s="203"/>
      <c r="S76" s="300">
        <f t="shared" si="16"/>
        <v>0.56000000000000005</v>
      </c>
      <c r="T76" s="300">
        <f t="shared" si="17"/>
        <v>0.48</v>
      </c>
      <c r="U76" s="300">
        <f t="shared" si="19"/>
        <v>0.48</v>
      </c>
      <c r="V76" s="300">
        <f t="shared" si="18"/>
        <v>0.08</v>
      </c>
      <c r="W76" s="211"/>
      <c r="X76" s="211"/>
      <c r="Y76" s="211"/>
      <c r="Z76" s="211"/>
      <c r="AA76" s="211"/>
      <c r="AB76" s="210"/>
    </row>
  </sheetData>
  <mergeCells count="7">
    <mergeCell ref="B58:E58"/>
    <mergeCell ref="A1:D1"/>
    <mergeCell ref="V1:X1"/>
    <mergeCell ref="O3:Q3"/>
    <mergeCell ref="S3:AB3"/>
    <mergeCell ref="B34:E34"/>
    <mergeCell ref="AA34:AB3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058D-47AA-4860-9E67-A29A6EA36D22}">
  <sheetPr codeName="Feuil11"/>
  <dimension ref="A1"/>
  <sheetViews>
    <sheetView workbookViewId="0">
      <selection activeCell="H23" sqref="H23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BLOC X</vt:lpstr>
      <vt:lpstr>BLOC Y</vt:lpstr>
      <vt:lpstr>PARKINGS</vt:lpstr>
      <vt:lpstr>SUIVI EMISSION FACTURE</vt:lpstr>
      <vt:lpstr>IndexCommande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JP</cp:lastModifiedBy>
  <dcterms:created xsi:type="dcterms:W3CDTF">2018-04-03T14:13:56Z</dcterms:created>
  <dcterms:modified xsi:type="dcterms:W3CDTF">2018-04-05T13:30:14Z</dcterms:modified>
</cp:coreProperties>
</file>