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/Users/Morgane/Desktop/"/>
    </mc:Choice>
  </mc:AlternateContent>
  <bookViews>
    <workbookView xWindow="5120" yWindow="460" windowWidth="22080" windowHeight="17020" activeTab="1"/>
  </bookViews>
  <sheets>
    <sheet name="Fiche technique" sheetId="1" r:id="rId1"/>
    <sheet name="Mercuriale" sheetId="2" r:id="rId2"/>
    <sheet name="Bon d'économat" sheetId="3" r:id="rId3"/>
  </sheet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23" i="2" l="1"/>
  <c r="E119" i="2"/>
  <c r="E118" i="2"/>
  <c r="E115" i="2"/>
  <c r="E114" i="2"/>
  <c r="E112" i="2"/>
  <c r="E111" i="2"/>
  <c r="E110" i="2"/>
  <c r="E109" i="2"/>
  <c r="E108" i="2"/>
  <c r="E105" i="2"/>
  <c r="E104" i="2"/>
  <c r="E103" i="2"/>
  <c r="E102" i="2"/>
  <c r="N19" i="1"/>
  <c r="N21" i="1"/>
  <c r="N22" i="1"/>
  <c r="N23" i="1"/>
  <c r="N24" i="1"/>
  <c r="N25" i="1"/>
  <c r="O25" i="1"/>
  <c r="N26" i="1"/>
  <c r="O26" i="1"/>
  <c r="N27" i="1"/>
  <c r="O27" i="1"/>
  <c r="N28" i="1"/>
  <c r="O28" i="1"/>
  <c r="N29" i="1"/>
  <c r="O29" i="1"/>
  <c r="N30" i="1"/>
  <c r="O30" i="1"/>
  <c r="N31" i="1"/>
  <c r="O31" i="1"/>
  <c r="N32" i="1"/>
  <c r="O32" i="1"/>
  <c r="N33" i="1"/>
  <c r="O33" i="1"/>
  <c r="N34" i="1"/>
  <c r="O34" i="1"/>
  <c r="N35" i="1"/>
  <c r="O35" i="1"/>
  <c r="N36" i="1"/>
  <c r="O36" i="1"/>
  <c r="N37" i="1"/>
  <c r="O37" i="1"/>
  <c r="N38" i="1"/>
  <c r="O38" i="1"/>
  <c r="N39" i="1"/>
  <c r="O39" i="1"/>
  <c r="N40" i="1"/>
  <c r="O40" i="1"/>
  <c r="N41" i="1"/>
  <c r="O41" i="1"/>
  <c r="N42" i="1"/>
  <c r="O42" i="1"/>
  <c r="N43" i="1"/>
  <c r="O43" i="1"/>
  <c r="N44" i="1"/>
  <c r="O44" i="1"/>
  <c r="N45" i="1"/>
  <c r="O45" i="1"/>
  <c r="N46" i="1"/>
  <c r="O46" i="1"/>
  <c r="N47" i="1"/>
  <c r="O47" i="1"/>
  <c r="N48" i="1"/>
  <c r="O48" i="1"/>
  <c r="N49" i="1"/>
  <c r="O49" i="1"/>
  <c r="N50" i="1"/>
  <c r="O50" i="1"/>
  <c r="N51" i="1"/>
  <c r="O51" i="1"/>
  <c r="D20" i="1"/>
  <c r="C8" i="3"/>
  <c r="B6" i="3"/>
  <c r="K17" i="1"/>
  <c r="B38" i="3"/>
  <c r="B39" i="3"/>
  <c r="B34" i="3"/>
  <c r="B35" i="3"/>
  <c r="B36" i="3"/>
  <c r="B37" i="3"/>
  <c r="B31" i="3"/>
  <c r="B32" i="3"/>
  <c r="B33" i="3"/>
  <c r="B23" i="3"/>
  <c r="B24" i="3"/>
  <c r="B25" i="3"/>
  <c r="B26" i="3"/>
  <c r="B27" i="3"/>
  <c r="B28" i="3"/>
  <c r="B29" i="3"/>
  <c r="B30" i="3"/>
  <c r="D52" i="1"/>
  <c r="C40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7" i="3"/>
  <c r="C4" i="3"/>
  <c r="B4" i="3"/>
  <c r="L27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K23" i="1"/>
  <c r="K24" i="1"/>
  <c r="K25" i="1"/>
  <c r="L25" i="1"/>
  <c r="K27" i="1"/>
  <c r="K28" i="1"/>
  <c r="L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J23" i="1"/>
  <c r="D11" i="3"/>
  <c r="J24" i="1"/>
  <c r="D12" i="3"/>
  <c r="J25" i="1"/>
  <c r="D13" i="3"/>
  <c r="D14" i="3"/>
  <c r="J27" i="1"/>
  <c r="D15" i="3"/>
  <c r="J28" i="1"/>
  <c r="D16" i="3"/>
  <c r="J29" i="1"/>
  <c r="D17" i="3"/>
  <c r="J30" i="1"/>
  <c r="D18" i="3"/>
  <c r="J31" i="1"/>
  <c r="D19" i="3"/>
  <c r="J32" i="1"/>
  <c r="D20" i="3"/>
  <c r="J33" i="1"/>
  <c r="D21" i="3"/>
  <c r="J34" i="1"/>
  <c r="D22" i="3"/>
  <c r="J35" i="1"/>
  <c r="D23" i="3"/>
  <c r="J36" i="1"/>
  <c r="D24" i="3"/>
  <c r="J37" i="1"/>
  <c r="D25" i="3"/>
  <c r="J38" i="1"/>
  <c r="D26" i="3"/>
  <c r="J39" i="1"/>
  <c r="D27" i="3"/>
  <c r="J40" i="1"/>
  <c r="D28" i="3"/>
  <c r="J41" i="1"/>
  <c r="D29" i="3"/>
  <c r="J42" i="1"/>
  <c r="D30" i="3"/>
  <c r="J43" i="1"/>
  <c r="D31" i="3"/>
  <c r="J44" i="1"/>
  <c r="D32" i="3"/>
  <c r="J45" i="1"/>
  <c r="D33" i="3"/>
  <c r="J46" i="1"/>
  <c r="D34" i="3"/>
  <c r="J47" i="1"/>
  <c r="D35" i="3"/>
  <c r="J48" i="1"/>
  <c r="D36" i="3"/>
  <c r="J49" i="1"/>
  <c r="D37" i="3"/>
  <c r="J50" i="1"/>
  <c r="D38" i="3"/>
  <c r="J51" i="1"/>
  <c r="D39" i="3"/>
  <c r="D22" i="1"/>
  <c r="C10" i="3"/>
  <c r="K21" i="1"/>
  <c r="D27" i="1"/>
  <c r="C15" i="3"/>
  <c r="D28" i="1"/>
  <c r="C16" i="3"/>
  <c r="D29" i="1"/>
  <c r="C17" i="3"/>
  <c r="D30" i="1"/>
  <c r="C18" i="3"/>
  <c r="D31" i="1"/>
  <c r="C19" i="3"/>
  <c r="D32" i="1"/>
  <c r="C20" i="3"/>
  <c r="D33" i="1"/>
  <c r="C21" i="3"/>
  <c r="D34" i="1"/>
  <c r="C22" i="3"/>
  <c r="D35" i="1"/>
  <c r="C23" i="3"/>
  <c r="D36" i="1"/>
  <c r="C24" i="3"/>
  <c r="D37" i="1"/>
  <c r="C25" i="3"/>
  <c r="D38" i="1"/>
  <c r="C26" i="3"/>
  <c r="D39" i="1"/>
  <c r="C27" i="3"/>
  <c r="D40" i="1"/>
  <c r="C28" i="3"/>
  <c r="D41" i="1"/>
  <c r="C29" i="3"/>
  <c r="D42" i="1"/>
  <c r="C30" i="3"/>
  <c r="D43" i="1"/>
  <c r="C31" i="3"/>
  <c r="D44" i="1"/>
  <c r="C32" i="3"/>
  <c r="D45" i="1"/>
  <c r="C33" i="3"/>
  <c r="D46" i="1"/>
  <c r="C34" i="3"/>
  <c r="D47" i="1"/>
  <c r="C35" i="3"/>
  <c r="D48" i="1"/>
  <c r="C36" i="3"/>
  <c r="D49" i="1"/>
  <c r="C37" i="3"/>
  <c r="D50" i="1"/>
  <c r="C38" i="3"/>
  <c r="D51" i="1"/>
  <c r="C39" i="3"/>
  <c r="D21" i="1"/>
  <c r="C9" i="3"/>
  <c r="D23" i="1"/>
  <c r="C11" i="3"/>
  <c r="D24" i="1"/>
  <c r="C12" i="3"/>
  <c r="D25" i="1"/>
  <c r="C13" i="3"/>
  <c r="C14" i="3"/>
  <c r="D19" i="1"/>
  <c r="C7" i="3"/>
  <c r="L24" i="1"/>
  <c r="O24" i="1"/>
  <c r="L23" i="1"/>
  <c r="K18" i="1"/>
  <c r="B8" i="3"/>
  <c r="O23" i="1"/>
  <c r="N52" i="1"/>
  <c r="N20" i="1"/>
  <c r="J52" i="1"/>
  <c r="D40" i="3"/>
  <c r="N18" i="1"/>
  <c r="B40" i="3"/>
  <c r="K52" i="1"/>
  <c r="B5" i="3"/>
  <c r="J20" i="1"/>
  <c r="D8" i="3"/>
  <c r="K20" i="1"/>
  <c r="J19" i="1"/>
  <c r="O19" i="1"/>
  <c r="K19" i="1"/>
  <c r="J22" i="1"/>
  <c r="D10" i="3"/>
  <c r="J18" i="1"/>
  <c r="K22" i="1"/>
  <c r="J21" i="1"/>
  <c r="D9" i="3"/>
  <c r="N17" i="1"/>
  <c r="C5" i="3"/>
  <c r="D18" i="1"/>
  <c r="C6" i="3"/>
  <c r="J17" i="1"/>
  <c r="H3" i="1"/>
  <c r="L22" i="1"/>
  <c r="O22" i="1"/>
  <c r="L21" i="1"/>
  <c r="O21" i="1"/>
  <c r="O18" i="1"/>
  <c r="L52" i="1"/>
  <c r="O20" i="1"/>
  <c r="O17" i="1"/>
  <c r="O52" i="1"/>
  <c r="L20" i="1"/>
  <c r="L19" i="1"/>
  <c r="D7" i="3"/>
  <c r="L18" i="1"/>
  <c r="D6" i="3"/>
  <c r="L17" i="1"/>
  <c r="D5" i="3"/>
  <c r="O53" i="1"/>
  <c r="B12" i="1"/>
  <c r="L53" i="1"/>
  <c r="L54" i="1"/>
  <c r="L55" i="1"/>
  <c r="F11" i="1"/>
  <c r="F13" i="1"/>
</calcChain>
</file>

<file path=xl/sharedStrings.xml><?xml version="1.0" encoding="utf-8"?>
<sst xmlns="http://schemas.openxmlformats.org/spreadsheetml/2006/main" count="906" uniqueCount="262">
  <si>
    <t xml:space="preserve"> </t>
  </si>
  <si>
    <t>Date création</t>
  </si>
  <si>
    <t>Type</t>
  </si>
  <si>
    <t>Auteur</t>
  </si>
  <si>
    <t>TECHNIQUES</t>
  </si>
  <si>
    <t>U</t>
  </si>
  <si>
    <t>Total</t>
  </si>
  <si>
    <t>BOUCHERIE</t>
  </si>
  <si>
    <t>BOF</t>
  </si>
  <si>
    <t>ECONOMAT</t>
  </si>
  <si>
    <t>Total denrées:</t>
  </si>
  <si>
    <t>Assaisonnement 2%:</t>
  </si>
  <si>
    <t>Coût matières total:</t>
  </si>
  <si>
    <t>Pour</t>
  </si>
  <si>
    <t>VALORISATION</t>
  </si>
  <si>
    <t>PHT/U</t>
  </si>
  <si>
    <t>Kg</t>
  </si>
  <si>
    <t>kg</t>
  </si>
  <si>
    <t>L</t>
  </si>
  <si>
    <t>Légumes</t>
  </si>
  <si>
    <t>LEGUMERIE</t>
  </si>
  <si>
    <t>Epices</t>
  </si>
  <si>
    <t>VI</t>
  </si>
  <si>
    <t>Total kcal</t>
  </si>
  <si>
    <t>Apport nutritionnel par portion</t>
  </si>
  <si>
    <t>Kcal/recette</t>
  </si>
  <si>
    <t>Kcal/kg total</t>
  </si>
  <si>
    <t>TOTAL</t>
  </si>
  <si>
    <t>BON D'ECONOMAT</t>
  </si>
  <si>
    <t>FAMILLE</t>
  </si>
  <si>
    <t>SOUS-FAMILLE</t>
  </si>
  <si>
    <t>INTITULE</t>
  </si>
  <si>
    <t>UNITE</t>
  </si>
  <si>
    <t>APPORT NUTRITIONNEL EN KCAL</t>
  </si>
  <si>
    <t>Coût matières portion HTVA</t>
  </si>
  <si>
    <t>Prix de vente / Portion HTVA</t>
  </si>
  <si>
    <t>PUHTVA</t>
  </si>
  <si>
    <t>PTHTVA</t>
  </si>
  <si>
    <t>INGREDIENTS</t>
  </si>
  <si>
    <t>PRODUIT</t>
  </si>
  <si>
    <t>PHOTO</t>
  </si>
  <si>
    <t>CODE PRODUIT</t>
  </si>
  <si>
    <t>FOURNISSEUR</t>
  </si>
  <si>
    <t>Divers</t>
  </si>
  <si>
    <t>Marge brute</t>
  </si>
  <si>
    <t>COEF</t>
  </si>
  <si>
    <t>Tomates datterino 1x3kg</t>
  </si>
  <si>
    <t>Amaroso</t>
  </si>
  <si>
    <t>Navets 1x1kg</t>
  </si>
  <si>
    <t>Ambrosi</t>
  </si>
  <si>
    <t>Taleggio DOP 1kg</t>
  </si>
  <si>
    <t>Parmesan Reggiano (200g)</t>
  </si>
  <si>
    <t xml:space="preserve">Ambrosi </t>
  </si>
  <si>
    <t>Mascarpone (250g)</t>
  </si>
  <si>
    <t>Parmesan reggiano Copeaux (80g)</t>
  </si>
  <si>
    <t>Parmesan Reggiano Râpé (80g)</t>
  </si>
  <si>
    <t>Ricotta (250g)</t>
  </si>
  <si>
    <t>CREMERIE</t>
  </si>
  <si>
    <t xml:space="preserve">Mozzarelle (100g) </t>
  </si>
  <si>
    <t>Oeufs</t>
  </si>
  <si>
    <t>Cartons de 6 plateaux de 30oeufs (180pcs)</t>
  </si>
  <si>
    <t>pcs</t>
  </si>
  <si>
    <t>Benoit d'Halluin</t>
  </si>
  <si>
    <t>FOURNISSEUR COMMUN</t>
  </si>
  <si>
    <t>Delibio</t>
  </si>
  <si>
    <t>Feta 200gr</t>
  </si>
  <si>
    <t>EcoFarm</t>
  </si>
  <si>
    <t>Feta 2kg</t>
  </si>
  <si>
    <t>Beurre de ferme doux (250g)</t>
  </si>
  <si>
    <t>Ferme Clarat</t>
  </si>
  <si>
    <t>Beurre de ferme salé (250g)</t>
  </si>
  <si>
    <t xml:space="preserve">Lait battu </t>
  </si>
  <si>
    <t xml:space="preserve">Fromage rapé </t>
  </si>
  <si>
    <t xml:space="preserve">Parmesan Reggiano (200gr) </t>
  </si>
  <si>
    <t xml:space="preserve">de campagne salé aux cristaux de sel marin </t>
  </si>
  <si>
    <t>buonSenso</t>
  </si>
  <si>
    <t>BuonSenso</t>
  </si>
  <si>
    <t>La Cambuse</t>
  </si>
  <si>
    <t xml:space="preserve">Métro </t>
  </si>
  <si>
    <t xml:space="preserve">Biodéal </t>
  </si>
  <si>
    <t>Biochamps</t>
  </si>
  <si>
    <t>Bioferme</t>
  </si>
  <si>
    <t>Buffi'Ardenne</t>
  </si>
  <si>
    <t>Fromagerie de Rochefort</t>
  </si>
  <si>
    <t>Grandeur Nature</t>
  </si>
  <si>
    <t>Burrata al Tartufo (250g)</t>
  </si>
  <si>
    <t>Ricotta Fresca di Pecora 1x2kg</t>
  </si>
  <si>
    <t>Burrata (1x2kg)</t>
  </si>
  <si>
    <t>Parmigiano Reggiano Mezzano (1x1kg)</t>
  </si>
  <si>
    <t xml:space="preserve">Mozzarella di Bufala DOP (1x250g) </t>
  </si>
  <si>
    <t>Mozzarella de buffle (1x125g)</t>
  </si>
  <si>
    <t>Fromage blanc de vache 0% 400g</t>
  </si>
  <si>
    <t xml:space="preserve">Yaourt à la grecque nature, pur brebis (300g) </t>
  </si>
  <si>
    <t>Yaourt maigre nature (500g)</t>
  </si>
  <si>
    <t>Mozzarella di Bufala Belge (125g)</t>
  </si>
  <si>
    <t>Beurre de campagne doux (250g)</t>
  </si>
  <si>
    <t xml:space="preserve">Petit suisse 40% MG (6x30g) </t>
  </si>
  <si>
    <t xml:space="preserve">Crème fraiche épaisse de vache (20cl) </t>
  </si>
  <si>
    <t>Farine</t>
  </si>
  <si>
    <t>Chapelure</t>
  </si>
  <si>
    <t xml:space="preserve">Huile d'Olive Italie </t>
  </si>
  <si>
    <t>Baies Roses 500g</t>
  </si>
  <si>
    <t>Curcuma 500g</t>
  </si>
  <si>
    <t>Gros sel de guerande 5kg</t>
  </si>
  <si>
    <t>Sel extra fin de guérande 25kg</t>
  </si>
  <si>
    <t>Piment de sardaigne moulu 50g</t>
  </si>
  <si>
    <t>Piment de sardaigne entier 500g</t>
  </si>
  <si>
    <t xml:space="preserve">Vajra </t>
  </si>
  <si>
    <t xml:space="preserve">Vinaigre, huile et condiments </t>
  </si>
  <si>
    <t>Vinaigre Balsamique 500ml</t>
  </si>
  <si>
    <t>Huile d'Olive à la Truffe 100ml</t>
  </si>
  <si>
    <t>Huile d'Olive extra vierge GR 5L</t>
  </si>
  <si>
    <t>Huile d'Olive extra vierge GR 250ml</t>
  </si>
  <si>
    <t>Huile d'Olive extra vierge Pouilles 250ml</t>
  </si>
  <si>
    <t>Huile d'olive Erboli romarin 250g</t>
  </si>
  <si>
    <t>Huile "Erboli" rom/sauge/thym 250g</t>
  </si>
  <si>
    <t xml:space="preserve">Huile d'olive Extra Vierge 500ml </t>
  </si>
  <si>
    <t xml:space="preserve">Tagliatelles aux oeufs (250g) </t>
  </si>
  <si>
    <t>Pâtes</t>
  </si>
  <si>
    <t>Lasagna all'Uovo - Fatti Bene 0,25</t>
  </si>
  <si>
    <t>Tacconi germe de blé 250g</t>
  </si>
  <si>
    <t>Tagliatelle 100% épeautre 250g</t>
  </si>
  <si>
    <t>Fusilli Kamut 250g</t>
  </si>
  <si>
    <t>Spaghetti Kamut 250g</t>
  </si>
  <si>
    <t>Linguine au mais  250g</t>
  </si>
  <si>
    <t>Spaghetti au mais 500g</t>
  </si>
  <si>
    <t>Tagliatelle au mais 250g</t>
  </si>
  <si>
    <t>Calamari au mais/riz  250g</t>
  </si>
  <si>
    <t>Paccheri au riz 250g</t>
  </si>
  <si>
    <t>Linguine blé 500g</t>
  </si>
  <si>
    <t>Spaghetti blé complet 500G</t>
  </si>
  <si>
    <t>Penne Rigate blé complet 500g</t>
  </si>
  <si>
    <t>Fusilli blé complet  500g</t>
  </si>
  <si>
    <t>Feuilles de pâtes aux oeufs pour lasagnes 250g</t>
  </si>
  <si>
    <t>Pâte feuilletée classique multicéréales  130g</t>
  </si>
  <si>
    <t>Albio - La Spiga</t>
  </si>
  <si>
    <t>Biobleud</t>
  </si>
  <si>
    <t xml:space="preserve">POISSONERIE </t>
  </si>
  <si>
    <t xml:space="preserve">Filet de saumon frais entier </t>
  </si>
  <si>
    <t>Tonno all'Olio</t>
  </si>
  <si>
    <t>Couteau courbe manchot rasoir</t>
  </si>
  <si>
    <t>Palourde grosse</t>
  </si>
  <si>
    <t>Palourde moyenne</t>
  </si>
  <si>
    <t>Bar 2/3 sauvage</t>
  </si>
  <si>
    <t>Dorade Royal 3/400 Fr</t>
  </si>
  <si>
    <t>Dorade Royal 4/600 Fr</t>
  </si>
  <si>
    <t>Dorade Royal 6/800 Fr</t>
  </si>
  <si>
    <t>Dorade Royal 3/400 Gr</t>
  </si>
  <si>
    <t>Dorade Royal 4/600 Gr</t>
  </si>
  <si>
    <t>Dorade Royal 6/800 Gr</t>
  </si>
  <si>
    <t>Saumon ecossais label rouge</t>
  </si>
  <si>
    <t>Sodial</t>
  </si>
  <si>
    <t xml:space="preserve">Fructimar SPRL </t>
  </si>
  <si>
    <t>Poisson d'elevage</t>
  </si>
  <si>
    <t>Coquillages</t>
  </si>
  <si>
    <t>Thon au natural 1700gr</t>
  </si>
  <si>
    <t>Thon huile d'olive 1700gr</t>
  </si>
  <si>
    <t>Poisson d'eau de mer</t>
  </si>
  <si>
    <t>Thon rouge en filet</t>
  </si>
  <si>
    <t>Anchois mariné</t>
  </si>
  <si>
    <t>Anchois provençale</t>
  </si>
  <si>
    <t>Anchois a l'oriental</t>
  </si>
  <si>
    <t>Poissons fumé</t>
  </si>
  <si>
    <t xml:space="preserve">Passata di Pomodoro </t>
  </si>
  <si>
    <t>Coulis de tomate</t>
  </si>
  <si>
    <t>Mortadella Grande</t>
  </si>
  <si>
    <t>Finocchiona Grande</t>
  </si>
  <si>
    <t>Culatello Divinus "pulito"</t>
  </si>
  <si>
    <t>Culatello Di Zibello</t>
  </si>
  <si>
    <t xml:space="preserve">Jambon Serrano à Trancher </t>
  </si>
  <si>
    <t>Haché pur boeuf</t>
  </si>
  <si>
    <t>Biobardales</t>
  </si>
  <si>
    <t>CoproBio</t>
  </si>
  <si>
    <t>Sauce</t>
  </si>
  <si>
    <t xml:space="preserve">Viande </t>
  </si>
  <si>
    <t xml:space="preserve">Boeuf contre filet x roti </t>
  </si>
  <si>
    <t xml:space="preserve">Boeuf filet pur angus </t>
  </si>
  <si>
    <t xml:space="preserve">Filet d'anvers veau </t>
  </si>
  <si>
    <t>AUTRE</t>
  </si>
  <si>
    <t xml:space="preserve">Produit de nettoyage </t>
  </si>
  <si>
    <t>Spray nettoyant</t>
  </si>
  <si>
    <t>Metro</t>
  </si>
  <si>
    <t>Javel 8kg</t>
  </si>
  <si>
    <t>Dreft vaiss. 5L citron</t>
  </si>
  <si>
    <t>Mpro feuil.fraich pvs</t>
  </si>
  <si>
    <t>Mpro versh. Folie pvc</t>
  </si>
  <si>
    <t xml:space="preserve">Metro </t>
  </si>
  <si>
    <t>Beka rotissoire 30x22</t>
  </si>
  <si>
    <t>Beka rotissoire 40x28</t>
  </si>
  <si>
    <t>Pyrex opt plat rt 1,4L</t>
  </si>
  <si>
    <t>Pyrex opt plat rt 2,9L</t>
  </si>
  <si>
    <t>Pyrex ess plat rt 4,6L</t>
  </si>
  <si>
    <t xml:space="preserve">Mpro sauteuse 28cm </t>
  </si>
  <si>
    <t>Mpro bac cm 1/2m6</t>
  </si>
  <si>
    <t>Ara bac/aliment. 5L 43x28x8</t>
  </si>
  <si>
    <t>Ara bac/aliment. 5L 43x33x8</t>
  </si>
  <si>
    <t>Bac bleu transport</t>
  </si>
  <si>
    <t>SAC ISOTHERME</t>
  </si>
  <si>
    <t>mpro coller bac bleu 53 lt</t>
  </si>
  <si>
    <t>MPRo COLLER BAC bleu 23 lt</t>
  </si>
  <si>
    <t xml:space="preserve">Non alimentaire </t>
  </si>
  <si>
    <t xml:space="preserve">Scha mozaik </t>
  </si>
  <si>
    <t xml:space="preserve">HS alu schotel </t>
  </si>
  <si>
    <t>Mpro anticleapan 36cm alu</t>
  </si>
  <si>
    <t>HS box salade+couv</t>
  </si>
  <si>
    <t>Coup +couv 600ml</t>
  </si>
  <si>
    <t xml:space="preserve"> Platine pizza allu 25cm 100PZ</t>
  </si>
  <si>
    <t>Platine pizza all rr cm 50pz</t>
  </si>
  <si>
    <t>Masque</t>
  </si>
  <si>
    <t>Ass mozaik</t>
  </si>
  <si>
    <t>Non alimentaire JETABLE</t>
  </si>
  <si>
    <t xml:space="preserve">BOUCHERIE </t>
  </si>
  <si>
    <t xml:space="preserve">Charcuterie </t>
  </si>
  <si>
    <t xml:space="preserve">finocchiona - charcuterie fine d'italie </t>
  </si>
  <si>
    <t>Grisini</t>
  </si>
  <si>
    <t xml:space="preserve">Apéritif </t>
  </si>
  <si>
    <t>Poulet fermier bresse EFF</t>
  </si>
  <si>
    <t>W&amp;H</t>
  </si>
  <si>
    <t xml:space="preserve">Carpaccio de boeuf (filet d'anvers boeuf) </t>
  </si>
  <si>
    <t>Haché boeuf</t>
  </si>
  <si>
    <t>Haché porc</t>
  </si>
  <si>
    <t>Haché veau</t>
  </si>
  <si>
    <t xml:space="preserve">Jambon en tranche fine Italien </t>
  </si>
  <si>
    <t xml:space="preserve">Noix de veau </t>
  </si>
  <si>
    <t xml:space="preserve">Osso buco </t>
  </si>
  <si>
    <t xml:space="preserve">Saucisses </t>
  </si>
  <si>
    <t xml:space="preserve">Pâtes fraiches </t>
  </si>
  <si>
    <t xml:space="preserve">Pâtes en paquet </t>
  </si>
  <si>
    <t xml:space="preserve">Pasta di gragniano </t>
  </si>
  <si>
    <t xml:space="preserve">trofie </t>
  </si>
  <si>
    <t>Orecchiette</t>
  </si>
  <si>
    <t>Paccheri</t>
  </si>
  <si>
    <t>papparedelle</t>
  </si>
  <si>
    <t xml:space="preserve">pasta lasagna </t>
  </si>
  <si>
    <t xml:space="preserve">Martelli </t>
  </si>
  <si>
    <t>La molisana</t>
  </si>
  <si>
    <t xml:space="preserve">Artichaut </t>
  </si>
  <si>
    <t xml:space="preserve">Aubergine </t>
  </si>
  <si>
    <t>Brocoli</t>
  </si>
  <si>
    <t xml:space="preserve">Carottes </t>
  </si>
  <si>
    <t xml:space="preserve">Celeri </t>
  </si>
  <si>
    <t xml:space="preserve">Cime di rapa </t>
  </si>
  <si>
    <t>Courgette</t>
  </si>
  <si>
    <t xml:space="preserve">Epinards frais </t>
  </si>
  <si>
    <t xml:space="preserve">Fenouil </t>
  </si>
  <si>
    <t xml:space="preserve">Fleurs de courgette </t>
  </si>
  <si>
    <t xml:space="preserve">Haricot plat </t>
  </si>
  <si>
    <t xml:space="preserve">Oignon  </t>
  </si>
  <si>
    <t xml:space="preserve">Oignon rouge DOP </t>
  </si>
  <si>
    <t xml:space="preserve">Poivron jaune </t>
  </si>
  <si>
    <t xml:space="preserve">Poivron rouge </t>
  </si>
  <si>
    <t xml:space="preserve">Pommes de terres </t>
  </si>
  <si>
    <t xml:space="preserve">Pomodoro </t>
  </si>
  <si>
    <t xml:space="preserve">Puntarelle romane </t>
  </si>
  <si>
    <t xml:space="preserve">Radicchio </t>
  </si>
  <si>
    <t>Radis rouge</t>
  </si>
  <si>
    <t xml:space="preserve">Rucolla </t>
  </si>
  <si>
    <t>Salade</t>
  </si>
  <si>
    <t xml:space="preserve">Salade castel franco </t>
  </si>
  <si>
    <t>caisse</t>
  </si>
  <si>
    <t>6 pcs</t>
  </si>
  <si>
    <t>Van Laethem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</si>
</sst>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&quot; kcal&quot;"/>
    <numFmt numFmtId="166" formatCode="0.000"/>
    <numFmt numFmtId="167" formatCode="#,##0&quot; Kg&quot;"/>
    <numFmt numFmtId="168" formatCode="_-* #,##0.00\ [$€-40C]_-;\-* #,##0.00\ [$€-40C]_-;_-* &quot;-&quot;??\ [$€-40C]_-;_-@_-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b/>
      <sz val="10"/>
      <color theme="4" tint="-0.249977111117893"/>
      <name val="Arial"/>
      <family val="2"/>
    </font>
    <font>
      <sz val="11"/>
      <color theme="1"/>
      <name val="Arial"/>
      <family val="2"/>
    </font>
    <font>
      <sz val="16"/>
      <color theme="4" tint="-0.249977111117893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double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dotted">
        <color auto="1"/>
      </bottom>
      <diagonal/>
    </border>
    <border>
      <left/>
      <right/>
      <top style="medium">
        <color auto="1"/>
      </top>
      <bottom style="dotted">
        <color auto="1"/>
      </bottom>
      <diagonal/>
    </border>
    <border>
      <left/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double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double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double">
        <color auto="1"/>
      </right>
      <top style="medium">
        <color auto="1"/>
      </top>
      <bottom style="dotted">
        <color auto="1"/>
      </bottom>
      <diagonal/>
    </border>
    <border>
      <left/>
      <right style="double">
        <color auto="1"/>
      </right>
      <top style="dotted">
        <color auto="1"/>
      </top>
      <bottom style="dotted">
        <color auto="1"/>
      </bottom>
      <diagonal/>
    </border>
    <border>
      <left/>
      <right/>
      <top style="double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tted">
        <color auto="1"/>
      </bottom>
      <diagonal/>
    </border>
    <border>
      <left/>
      <right style="double">
        <color auto="1"/>
      </right>
      <top style="double">
        <color auto="1"/>
      </top>
      <bottom style="dotted">
        <color auto="1"/>
      </bottom>
      <diagonal/>
    </border>
    <border>
      <left style="medium">
        <color auto="1"/>
      </left>
      <right/>
      <top style="double">
        <color auto="1"/>
      </top>
      <bottom style="dotted">
        <color auto="1"/>
      </bottom>
      <diagonal/>
    </border>
    <border>
      <left/>
      <right style="thin">
        <color auto="1"/>
      </right>
      <top style="double">
        <color auto="1"/>
      </top>
      <bottom style="dotted">
        <color auto="1"/>
      </bottom>
      <diagonal/>
    </border>
    <border>
      <left style="double">
        <color auto="1"/>
      </left>
      <right style="medium">
        <color auto="1"/>
      </right>
      <top style="dotted">
        <color auto="1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44" fontId="15" fillId="0" borderId="0" applyFont="0" applyFill="0" applyBorder="0" applyAlignment="0" applyProtection="0"/>
  </cellStyleXfs>
  <cellXfs count="179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 wrapText="1"/>
    </xf>
    <xf numFmtId="0" fontId="0" fillId="0" borderId="0" xfId="0" applyProtection="1"/>
    <xf numFmtId="0" fontId="0" fillId="0" borderId="34" xfId="0" applyBorder="1" applyProtection="1"/>
    <xf numFmtId="0" fontId="2" fillId="0" borderId="1" xfId="0" applyFont="1" applyBorder="1" applyProtection="1"/>
    <xf numFmtId="0" fontId="10" fillId="0" borderId="0" xfId="0" applyFont="1" applyBorder="1" applyProtection="1"/>
    <xf numFmtId="0" fontId="3" fillId="0" borderId="0" xfId="0" applyFont="1" applyBorder="1" applyProtection="1"/>
    <xf numFmtId="0" fontId="10" fillId="0" borderId="1" xfId="0" applyFont="1" applyBorder="1" applyProtection="1"/>
    <xf numFmtId="0" fontId="0" fillId="0" borderId="1" xfId="0" applyBorder="1" applyProtection="1"/>
    <xf numFmtId="0" fontId="5" fillId="0" borderId="0" xfId="0" applyFont="1" applyBorder="1" applyAlignment="1" applyProtection="1">
      <alignment horizontal="centerContinuous"/>
    </xf>
    <xf numFmtId="0" fontId="10" fillId="0" borderId="2" xfId="0" applyFont="1" applyBorder="1" applyProtection="1"/>
    <xf numFmtId="0" fontId="5" fillId="0" borderId="20" xfId="0" applyFont="1" applyBorder="1" applyAlignment="1" applyProtection="1">
      <alignment horizontal="center"/>
    </xf>
    <xf numFmtId="0" fontId="0" fillId="0" borderId="8" xfId="0" applyBorder="1" applyProtection="1"/>
    <xf numFmtId="0" fontId="5" fillId="0" borderId="30" xfId="0" applyFont="1" applyBorder="1" applyAlignment="1" applyProtection="1"/>
    <xf numFmtId="0" fontId="5" fillId="0" borderId="23" xfId="0" applyFont="1" applyBorder="1" applyAlignment="1" applyProtection="1">
      <alignment horizontal="center"/>
    </xf>
    <xf numFmtId="0" fontId="5" fillId="0" borderId="24" xfId="0" applyFont="1" applyBorder="1" applyAlignment="1" applyProtection="1">
      <alignment horizontal="center"/>
    </xf>
    <xf numFmtId="0" fontId="5" fillId="0" borderId="25" xfId="0" applyFont="1" applyBorder="1" applyAlignment="1" applyProtection="1">
      <alignment horizontal="center"/>
    </xf>
    <xf numFmtId="0" fontId="5" fillId="0" borderId="26" xfId="0" applyFont="1" applyBorder="1" applyAlignment="1" applyProtection="1">
      <alignment horizontal="center"/>
    </xf>
    <xf numFmtId="0" fontId="5" fillId="0" borderId="39" xfId="0" applyFont="1" applyBorder="1" applyAlignment="1" applyProtection="1">
      <alignment horizontal="center"/>
    </xf>
    <xf numFmtId="0" fontId="5" fillId="0" borderId="2" xfId="0" applyFont="1" applyBorder="1" applyAlignment="1" applyProtection="1"/>
    <xf numFmtId="0" fontId="6" fillId="0" borderId="2" xfId="0" applyFont="1" applyBorder="1" applyAlignment="1" applyProtection="1">
      <alignment wrapText="1"/>
    </xf>
    <xf numFmtId="0" fontId="5" fillId="0" borderId="2" xfId="0" applyFont="1" applyBorder="1" applyProtection="1"/>
    <xf numFmtId="0" fontId="5" fillId="0" borderId="2" xfId="0" applyFont="1" applyBorder="1" applyAlignment="1" applyProtection="1">
      <alignment wrapText="1"/>
    </xf>
    <xf numFmtId="0" fontId="3" fillId="0" borderId="2" xfId="0" applyFont="1" applyBorder="1" applyAlignment="1" applyProtection="1">
      <alignment wrapText="1"/>
    </xf>
    <xf numFmtId="0" fontId="7" fillId="0" borderId="2" xfId="0" applyFont="1" applyFill="1" applyBorder="1" applyAlignment="1" applyProtection="1">
      <alignment wrapText="1"/>
    </xf>
    <xf numFmtId="0" fontId="6" fillId="0" borderId="2" xfId="0" applyFont="1" applyFill="1" applyBorder="1" applyAlignment="1" applyProtection="1">
      <alignment wrapText="1"/>
    </xf>
    <xf numFmtId="0" fontId="3" fillId="0" borderId="2" xfId="0" applyFont="1" applyBorder="1" applyProtection="1"/>
    <xf numFmtId="0" fontId="10" fillId="0" borderId="6" xfId="0" applyFont="1" applyBorder="1" applyProtection="1"/>
    <xf numFmtId="164" fontId="9" fillId="0" borderId="59" xfId="0" applyNumberFormat="1" applyFont="1" applyBorder="1" applyAlignment="1" applyProtection="1">
      <alignment vertical="center"/>
    </xf>
    <xf numFmtId="164" fontId="9" fillId="0" borderId="60" xfId="0" applyNumberFormat="1" applyFont="1" applyBorder="1" applyAlignment="1" applyProtection="1">
      <alignment vertical="center"/>
    </xf>
    <xf numFmtId="164" fontId="9" fillId="0" borderId="58" xfId="0" applyNumberFormat="1" applyFont="1" applyBorder="1" applyAlignment="1" applyProtection="1">
      <alignment vertical="center"/>
    </xf>
    <xf numFmtId="0" fontId="5" fillId="2" borderId="10" xfId="0" applyFont="1" applyFill="1" applyBorder="1" applyAlignment="1" applyProtection="1">
      <alignment vertical="center"/>
    </xf>
    <xf numFmtId="0" fontId="8" fillId="2" borderId="11" xfId="0" applyFont="1" applyFill="1" applyBorder="1" applyAlignment="1" applyProtection="1">
      <alignment vertical="center"/>
    </xf>
    <xf numFmtId="0" fontId="5" fillId="2" borderId="14" xfId="0" applyFont="1" applyFill="1" applyBorder="1" applyAlignment="1" applyProtection="1">
      <alignment vertical="center"/>
    </xf>
    <xf numFmtId="0" fontId="8" fillId="2" borderId="15" xfId="0" applyFont="1" applyFill="1" applyBorder="1" applyAlignment="1" applyProtection="1">
      <alignment vertical="center"/>
    </xf>
    <xf numFmtId="0" fontId="5" fillId="2" borderId="57" xfId="0" applyFont="1" applyFill="1" applyBorder="1" applyAlignment="1" applyProtection="1">
      <alignment vertical="center"/>
    </xf>
    <xf numFmtId="0" fontId="8" fillId="2" borderId="34" xfId="0" applyFont="1" applyFill="1" applyBorder="1" applyAlignment="1" applyProtection="1">
      <alignment vertical="center"/>
    </xf>
    <xf numFmtId="0" fontId="5" fillId="2" borderId="9" xfId="0" applyFont="1" applyFill="1" applyBorder="1" applyAlignment="1" applyProtection="1">
      <alignment horizontal="center"/>
    </xf>
    <xf numFmtId="0" fontId="5" fillId="2" borderId="61" xfId="0" applyFont="1" applyFill="1" applyBorder="1" applyAlignment="1" applyProtection="1">
      <alignment horizontal="center"/>
    </xf>
    <xf numFmtId="0" fontId="5" fillId="2" borderId="62" xfId="0" applyFont="1" applyFill="1" applyBorder="1" applyAlignment="1" applyProtection="1">
      <alignment horizontal="center"/>
    </xf>
    <xf numFmtId="0" fontId="5" fillId="2" borderId="63" xfId="0" applyFont="1" applyFill="1" applyBorder="1" applyAlignment="1" applyProtection="1">
      <alignment horizontal="center"/>
    </xf>
    <xf numFmtId="0" fontId="5" fillId="0" borderId="67" xfId="0" applyFont="1" applyFill="1" applyBorder="1" applyAlignment="1" applyProtection="1">
      <alignment horizontal="center"/>
    </xf>
    <xf numFmtId="0" fontId="5" fillId="0" borderId="68" xfId="0" applyFont="1" applyFill="1" applyBorder="1" applyAlignment="1" applyProtection="1">
      <alignment horizontal="center"/>
    </xf>
    <xf numFmtId="0" fontId="0" fillId="0" borderId="36" xfId="0" applyBorder="1" applyProtection="1"/>
    <xf numFmtId="0" fontId="0" fillId="0" borderId="69" xfId="0" applyBorder="1" applyProtection="1"/>
    <xf numFmtId="0" fontId="0" fillId="0" borderId="33" xfId="0" applyBorder="1" applyProtection="1"/>
    <xf numFmtId="0" fontId="0" fillId="0" borderId="58" xfId="0" applyBorder="1" applyProtection="1"/>
    <xf numFmtId="0" fontId="0" fillId="0" borderId="46" xfId="0" applyBorder="1"/>
    <xf numFmtId="166" fontId="0" fillId="0" borderId="70" xfId="0" applyNumberFormat="1" applyBorder="1"/>
    <xf numFmtId="0" fontId="0" fillId="0" borderId="71" xfId="0" applyBorder="1"/>
    <xf numFmtId="166" fontId="0" fillId="0" borderId="72" xfId="0" applyNumberFormat="1" applyBorder="1"/>
    <xf numFmtId="0" fontId="0" fillId="0" borderId="73" xfId="0" applyBorder="1"/>
    <xf numFmtId="166" fontId="0" fillId="0" borderId="75" xfId="0" applyNumberFormat="1" applyBorder="1"/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0" fillId="0" borderId="74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0" xfId="0" applyFont="1"/>
    <xf numFmtId="0" fontId="0" fillId="0" borderId="0" xfId="0" applyAlignment="1">
      <alignment shrinkToFit="1"/>
    </xf>
    <xf numFmtId="0" fontId="0" fillId="0" borderId="0" xfId="0" applyAlignment="1">
      <alignment horizontal="center"/>
    </xf>
    <xf numFmtId="0" fontId="0" fillId="0" borderId="0" xfId="0" applyFill="1" applyAlignment="1">
      <alignment shrinkToFit="1"/>
    </xf>
    <xf numFmtId="0" fontId="0" fillId="0" borderId="0" xfId="0" applyBorder="1" applyAlignment="1">
      <alignment shrinkToFit="1"/>
    </xf>
    <xf numFmtId="0" fontId="0" fillId="0" borderId="0" xfId="0" applyBorder="1" applyAlignment="1">
      <alignment horizontal="center"/>
    </xf>
    <xf numFmtId="0" fontId="0" fillId="0" borderId="0" xfId="0" applyFont="1" applyAlignment="1">
      <alignment shrinkToFit="1"/>
    </xf>
    <xf numFmtId="0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8" fontId="0" fillId="0" borderId="0" xfId="0" applyNumberFormat="1" applyAlignment="1">
      <alignment horizontal="center"/>
    </xf>
    <xf numFmtId="8" fontId="0" fillId="0" borderId="0" xfId="0" applyNumberFormat="1" applyAlignment="1">
      <alignment horizontal="center" vertical="center"/>
    </xf>
    <xf numFmtId="8" fontId="0" fillId="0" borderId="0" xfId="0" applyNumberFormat="1" applyBorder="1" applyAlignment="1">
      <alignment horizontal="center" vertical="center"/>
    </xf>
    <xf numFmtId="8" fontId="0" fillId="0" borderId="0" xfId="0" applyNumberFormat="1" applyBorder="1" applyAlignment="1">
      <alignment horizontal="center"/>
    </xf>
    <xf numFmtId="164" fontId="9" fillId="0" borderId="5" xfId="0" applyNumberFormat="1" applyFont="1" applyBorder="1" applyAlignment="1" applyProtection="1">
      <alignment horizontal="center" vertical="center"/>
    </xf>
    <xf numFmtId="7" fontId="12" fillId="0" borderId="41" xfId="0" applyNumberFormat="1" applyFont="1" applyBorder="1" applyProtection="1">
      <protection locked="0"/>
    </xf>
    <xf numFmtId="0" fontId="13" fillId="0" borderId="42" xfId="0" applyFont="1" applyBorder="1" applyProtection="1"/>
    <xf numFmtId="166" fontId="13" fillId="0" borderId="42" xfId="0" applyNumberFormat="1" applyFont="1" applyBorder="1" applyProtection="1">
      <protection locked="0"/>
    </xf>
    <xf numFmtId="166" fontId="13" fillId="0" borderId="43" xfId="0" applyNumberFormat="1" applyFont="1" applyBorder="1" applyProtection="1"/>
    <xf numFmtId="2" fontId="13" fillId="0" borderId="44" xfId="0" applyNumberFormat="1" applyFont="1" applyBorder="1" applyProtection="1"/>
    <xf numFmtId="164" fontId="13" fillId="0" borderId="45" xfId="0" applyNumberFormat="1" applyFont="1" applyBorder="1" applyProtection="1"/>
    <xf numFmtId="0" fontId="12" fillId="0" borderId="46" xfId="0" applyFont="1" applyBorder="1" applyProtection="1">
      <protection locked="0"/>
    </xf>
    <xf numFmtId="0" fontId="13" fillId="0" borderId="47" xfId="0" applyFont="1" applyBorder="1" applyProtection="1"/>
    <xf numFmtId="166" fontId="13" fillId="0" borderId="47" xfId="0" applyNumberFormat="1" applyFont="1" applyBorder="1" applyProtection="1">
      <protection locked="0"/>
    </xf>
    <xf numFmtId="166" fontId="13" fillId="0" borderId="48" xfId="0" applyNumberFormat="1" applyFont="1" applyBorder="1" applyProtection="1"/>
    <xf numFmtId="2" fontId="13" fillId="0" borderId="49" xfId="0" applyNumberFormat="1" applyFont="1" applyBorder="1" applyProtection="1"/>
    <xf numFmtId="164" fontId="13" fillId="0" borderId="50" xfId="0" applyNumberFormat="1" applyFont="1" applyBorder="1" applyProtection="1"/>
    <xf numFmtId="0" fontId="14" fillId="0" borderId="46" xfId="0" applyFont="1" applyBorder="1" applyProtection="1">
      <protection locked="0"/>
    </xf>
    <xf numFmtId="0" fontId="12" fillId="0" borderId="51" xfId="0" applyFont="1" applyBorder="1" applyProtection="1">
      <protection locked="0"/>
    </xf>
    <xf numFmtId="0" fontId="13" fillId="0" borderId="52" xfId="0" applyFont="1" applyBorder="1" applyProtection="1"/>
    <xf numFmtId="166" fontId="13" fillId="0" borderId="53" xfId="0" applyNumberFormat="1" applyFont="1" applyBorder="1" applyProtection="1">
      <protection locked="0"/>
    </xf>
    <xf numFmtId="166" fontId="13" fillId="0" borderId="54" xfId="0" applyNumberFormat="1" applyFont="1" applyBorder="1" applyProtection="1"/>
    <xf numFmtId="2" fontId="13" fillId="0" borderId="55" xfId="0" applyNumberFormat="1" applyFont="1" applyBorder="1" applyProtection="1"/>
    <xf numFmtId="164" fontId="13" fillId="0" borderId="56" xfId="0" applyNumberFormat="1" applyFont="1" applyBorder="1" applyProtection="1"/>
    <xf numFmtId="0" fontId="0" fillId="0" borderId="0" xfId="0" applyBorder="1" applyProtection="1"/>
    <xf numFmtId="0" fontId="0" fillId="0" borderId="0" xfId="0" applyFont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0" xfId="0" applyNumberFormat="1" applyFont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68" fontId="0" fillId="0" borderId="0" xfId="0" applyNumberFormat="1" applyBorder="1"/>
    <xf numFmtId="168" fontId="0" fillId="0" borderId="0" xfId="0" applyNumberFormat="1" applyFont="1" applyBorder="1"/>
    <xf numFmtId="0" fontId="0" fillId="0" borderId="0" xfId="0" applyFont="1" applyBorder="1" applyAlignment="1">
      <alignment shrinkToFit="1"/>
    </xf>
    <xf numFmtId="8" fontId="0" fillId="0" borderId="0" xfId="0" applyNumberFormat="1" applyFont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0" fontId="16" fillId="0" borderId="0" xfId="0" applyFont="1" applyBorder="1"/>
    <xf numFmtId="0" fontId="0" fillId="0" borderId="0" xfId="0" applyFont="1" applyFill="1" applyBorder="1" applyAlignment="1">
      <alignment horizontal="center"/>
    </xf>
    <xf numFmtId="44" fontId="0" fillId="0" borderId="0" xfId="1" applyFont="1" applyAlignment="1">
      <alignment vertical="center"/>
    </xf>
    <xf numFmtId="44" fontId="0" fillId="0" borderId="0" xfId="1" applyFont="1" applyBorder="1"/>
    <xf numFmtId="44" fontId="0" fillId="0" borderId="0" xfId="1" applyFont="1"/>
    <xf numFmtId="44" fontId="0" fillId="0" borderId="0" xfId="1" applyFont="1" applyBorder="1" applyAlignment="1">
      <alignment vertical="center"/>
    </xf>
    <xf numFmtId="44" fontId="16" fillId="0" borderId="0" xfId="1" applyFont="1" applyBorder="1"/>
    <xf numFmtId="0" fontId="17" fillId="0" borderId="0" xfId="0" applyFont="1" applyBorder="1" applyAlignment="1">
      <alignment shrinkToFit="1"/>
    </xf>
    <xf numFmtId="0" fontId="17" fillId="0" borderId="0" xfId="0" applyFont="1" applyBorder="1"/>
    <xf numFmtId="0" fontId="17" fillId="0" borderId="0" xfId="0" applyFont="1" applyBorder="1" applyAlignment="1">
      <alignment horizontal="center"/>
    </xf>
    <xf numFmtId="168" fontId="17" fillId="0" borderId="0" xfId="0" applyNumberFormat="1" applyFont="1" applyBorder="1"/>
    <xf numFmtId="0" fontId="17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horizontal="left"/>
    </xf>
    <xf numFmtId="0" fontId="9" fillId="0" borderId="31" xfId="0" applyFont="1" applyBorder="1" applyAlignment="1" applyProtection="1">
      <alignment horizontal="center" vertical="center"/>
      <protection locked="0"/>
    </xf>
    <xf numFmtId="0" fontId="9" fillId="0" borderId="40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/>
    </xf>
    <xf numFmtId="0" fontId="5" fillId="0" borderId="22" xfId="0" applyFont="1" applyBorder="1" applyAlignment="1" applyProtection="1">
      <alignment horizontal="center"/>
    </xf>
    <xf numFmtId="0" fontId="5" fillId="0" borderId="23" xfId="0" applyFont="1" applyBorder="1" applyAlignment="1" applyProtection="1">
      <alignment horizontal="center"/>
    </xf>
    <xf numFmtId="167" fontId="9" fillId="0" borderId="31" xfId="0" applyNumberFormat="1" applyFont="1" applyBorder="1" applyAlignment="1" applyProtection="1">
      <alignment horizontal="center" vertical="center"/>
      <protection locked="0"/>
    </xf>
    <xf numFmtId="167" fontId="9" fillId="0" borderId="40" xfId="0" applyNumberFormat="1" applyFont="1" applyBorder="1" applyAlignment="1" applyProtection="1">
      <alignment horizontal="center" vertical="center"/>
      <protection locked="0"/>
    </xf>
    <xf numFmtId="14" fontId="9" fillId="0" borderId="3" xfId="0" applyNumberFormat="1" applyFont="1" applyBorder="1" applyAlignment="1" applyProtection="1">
      <alignment horizontal="center" vertical="center"/>
    </xf>
    <xf numFmtId="14" fontId="9" fillId="0" borderId="28" xfId="0" applyNumberFormat="1" applyFont="1" applyBorder="1" applyAlignment="1" applyProtection="1">
      <alignment horizontal="center" vertical="center"/>
    </xf>
    <xf numFmtId="14" fontId="9" fillId="0" borderId="7" xfId="0" applyNumberFormat="1" applyFont="1" applyBorder="1" applyAlignment="1" applyProtection="1">
      <alignment horizontal="center" vertical="center"/>
    </xf>
    <xf numFmtId="14" fontId="9" fillId="0" borderId="18" xfId="0" applyNumberFormat="1" applyFont="1" applyBorder="1" applyAlignment="1" applyProtection="1">
      <alignment horizontal="center" vertical="center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9" fillId="0" borderId="19" xfId="0" applyFont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2" borderId="12" xfId="0" applyFont="1" applyFill="1" applyBorder="1" applyAlignment="1" applyProtection="1">
      <alignment horizontal="center" vertical="center"/>
    </xf>
    <xf numFmtId="164" fontId="9" fillId="0" borderId="13" xfId="0" applyNumberFormat="1" applyFont="1" applyBorder="1" applyAlignment="1" applyProtection="1">
      <alignment horizontal="center" vertical="center"/>
    </xf>
    <xf numFmtId="164" fontId="9" fillId="0" borderId="11" xfId="0" applyNumberFormat="1" applyFont="1" applyBorder="1" applyAlignment="1" applyProtection="1">
      <alignment horizontal="center" vertical="center"/>
    </xf>
    <xf numFmtId="0" fontId="11" fillId="0" borderId="36" xfId="0" applyFont="1" applyBorder="1" applyAlignment="1" applyProtection="1">
      <alignment horizontal="center" vertical="center" wrapText="1"/>
      <protection locked="0"/>
    </xf>
    <xf numFmtId="0" fontId="3" fillId="0" borderId="37" xfId="0" applyFont="1" applyBorder="1" applyAlignment="1" applyProtection="1">
      <alignment horizontal="center" vertical="center" wrapText="1"/>
      <protection locked="0"/>
    </xf>
    <xf numFmtId="0" fontId="3" fillId="0" borderId="38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5" fillId="2" borderId="64" xfId="0" applyFont="1" applyFill="1" applyBorder="1" applyAlignment="1" applyProtection="1">
      <alignment horizontal="center"/>
    </xf>
    <xf numFmtId="0" fontId="5" fillId="2" borderId="65" xfId="0" applyFont="1" applyFill="1" applyBorder="1" applyAlignment="1" applyProtection="1">
      <alignment horizontal="center"/>
    </xf>
    <xf numFmtId="165" fontId="9" fillId="0" borderId="66" xfId="0" applyNumberFormat="1" applyFont="1" applyBorder="1" applyAlignment="1" applyProtection="1">
      <alignment horizontal="center" vertical="center" wrapText="1"/>
    </xf>
    <xf numFmtId="165" fontId="9" fillId="0" borderId="76" xfId="0" applyNumberFormat="1" applyFont="1" applyBorder="1" applyAlignment="1" applyProtection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4" fillId="0" borderId="29" xfId="0" applyFont="1" applyBorder="1" applyAlignment="1" applyProtection="1">
      <alignment horizontal="center" vertical="center"/>
      <protection locked="0"/>
    </xf>
    <xf numFmtId="0" fontId="0" fillId="0" borderId="3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14" xfId="0" applyFont="1" applyFill="1" applyBorder="1" applyAlignment="1" applyProtection="1">
      <alignment horizontal="center" vertical="center"/>
    </xf>
    <xf numFmtId="0" fontId="5" fillId="2" borderId="15" xfId="0" applyFont="1" applyFill="1" applyBorder="1" applyAlignment="1" applyProtection="1">
      <alignment horizontal="center" vertical="center"/>
    </xf>
    <xf numFmtId="0" fontId="5" fillId="2" borderId="16" xfId="0" applyFont="1" applyFill="1" applyBorder="1" applyAlignment="1" applyProtection="1">
      <alignment horizontal="center" vertical="center"/>
    </xf>
    <xf numFmtId="0" fontId="5" fillId="0" borderId="9" xfId="0" applyFont="1" applyBorder="1" applyAlignment="1" applyProtection="1">
      <alignment horizontal="center"/>
    </xf>
    <xf numFmtId="0" fontId="5" fillId="0" borderId="32" xfId="0" applyFont="1" applyBorder="1" applyAlignment="1" applyProtection="1">
      <alignment horizontal="center"/>
    </xf>
    <xf numFmtId="0" fontId="5" fillId="0" borderId="30" xfId="0" applyFont="1" applyBorder="1" applyAlignment="1" applyProtection="1">
      <alignment horizontal="center"/>
    </xf>
    <xf numFmtId="0" fontId="5" fillId="0" borderId="1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0" fontId="5" fillId="0" borderId="33" xfId="0" applyFont="1" applyBorder="1" applyAlignment="1" applyProtection="1">
      <alignment horizontal="center"/>
    </xf>
    <xf numFmtId="0" fontId="5" fillId="0" borderId="34" xfId="0" applyFont="1" applyBorder="1" applyAlignment="1" applyProtection="1">
      <alignment horizontal="center"/>
    </xf>
    <xf numFmtId="0" fontId="5" fillId="0" borderId="35" xfId="0" applyFont="1" applyBorder="1" applyAlignment="1" applyProtection="1">
      <alignment horizontal="center"/>
    </xf>
    <xf numFmtId="4" fontId="9" fillId="0" borderId="15" xfId="0" applyNumberFormat="1" applyFont="1" applyBorder="1" applyAlignment="1" applyProtection="1">
      <alignment horizontal="center" vertical="center"/>
      <protection locked="0"/>
    </xf>
    <xf numFmtId="164" fontId="9" fillId="0" borderId="5" xfId="0" applyNumberFormat="1" applyFont="1" applyBorder="1" applyAlignment="1" applyProtection="1">
      <alignment horizontal="center" vertical="center"/>
    </xf>
    <xf numFmtId="0" fontId="1" fillId="3" borderId="21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/>
    </xf>
    <xf numFmtId="0" fontId="1" fillId="3" borderId="23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6">
    <dxf>
      <numFmt numFmtId="12" formatCode="#,##0.00\ &quot;€&quot;;[Red]\-#,##0.00\ &quot;€&quot;"/>
      <alignment horizontal="center" vertical="bottom" textRotation="0" wrapText="0" indent="0" justifyLastLine="0" shrinkToFit="0" readingOrder="0"/>
    </dxf>
    <dxf>
      <numFmt numFmtId="12" formatCode="#,##0.00\ &quot;€&quot;;[Red]\-#,##0.00\ &quot;€&quot;"/>
      <alignment horizontal="center" vertical="center" textRotation="0" wrapText="0" indent="0" justifyLastLine="0" shrinkToFit="0" readingOrder="0"/>
    </dxf>
    <dxf>
      <numFmt numFmtId="12" formatCode="#,##0.00\ &quot;€&quot;;[Red]\-#,##0.00\ &quot;€&quot;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52</xdr:row>
      <xdr:rowOff>19707</xdr:rowOff>
    </xdr:from>
    <xdr:to>
      <xdr:col>8</xdr:col>
      <xdr:colOff>481852</xdr:colOff>
      <xdr:row>54</xdr:row>
      <xdr:rowOff>170793</xdr:rowOff>
    </xdr:to>
    <xdr:sp macro="" textlink="" fLocksText="0">
      <xdr:nvSpPr>
        <xdr:cNvPr id="2" name="Texte 3">
          <a:extLst>
            <a:ext uri="{FF2B5EF4-FFF2-40B4-BE49-F238E27FC236}">
              <a16:creationId xmlns:a16="http://schemas.microsoft.com/office/drawing/2014/main" xmlns="" id="{FDCC4985-6F34-406C-998D-73ED9BBBF9CB}"/>
            </a:ext>
          </a:extLst>
        </xdr:cNvPr>
        <xdr:cNvSpPr txBox="1">
          <a:spLocks noChangeArrowheads="1"/>
        </xdr:cNvSpPr>
      </xdr:nvSpPr>
      <xdr:spPr bwMode="auto">
        <a:xfrm>
          <a:off x="209549" y="9824854"/>
          <a:ext cx="7287185" cy="554498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fr-FR" sz="900" b="1" i="0" u="sng" strike="noStrike" baseline="0">
              <a:solidFill>
                <a:srgbClr val="000000"/>
              </a:solidFill>
              <a:latin typeface="Arial"/>
              <a:cs typeface="Arial"/>
            </a:rPr>
            <a:t>Dressage:</a:t>
          </a: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just" rtl="0">
            <a:defRPr sz="1000"/>
          </a:pPr>
          <a:endParaRPr lang="fr-FR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just" rtl="0">
            <a:defRPr sz="1000"/>
          </a:pPr>
          <a:endParaRPr lang="fr-FR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just" rtl="0">
            <a:defRPr sz="1000"/>
          </a:pPr>
          <a:endParaRPr lang="fr-FR"/>
        </a:p>
      </xdr:txBody>
    </xdr:sp>
    <xdr:clientData/>
  </xdr:twoCellAnchor>
  <xdr:twoCellAnchor>
    <xdr:from>
      <xdr:col>1</xdr:col>
      <xdr:colOff>19050</xdr:colOff>
      <xdr:row>4</xdr:row>
      <xdr:rowOff>28575</xdr:rowOff>
    </xdr:from>
    <xdr:to>
      <xdr:col>6</xdr:col>
      <xdr:colOff>495300</xdr:colOff>
      <xdr:row>9</xdr:row>
      <xdr:rowOff>180975</xdr:rowOff>
    </xdr:to>
    <xdr:sp macro="" textlink="" fLocksText="0">
      <xdr:nvSpPr>
        <xdr:cNvPr id="3" name="Texte 2">
          <a:extLst>
            <a:ext uri="{FF2B5EF4-FFF2-40B4-BE49-F238E27FC236}">
              <a16:creationId xmlns:a16="http://schemas.microsoft.com/office/drawing/2014/main" xmlns="" id="{07AFA8FE-D1F4-4AC2-923F-597D8004C711}"/>
            </a:ext>
          </a:extLst>
        </xdr:cNvPr>
        <xdr:cNvSpPr txBox="1">
          <a:spLocks noChangeArrowheads="1"/>
        </xdr:cNvSpPr>
      </xdr:nvSpPr>
      <xdr:spPr bwMode="auto">
        <a:xfrm>
          <a:off x="209550" y="819150"/>
          <a:ext cx="6257925" cy="110490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fr-FR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Descriptif: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just" rtl="0">
            <a:defRPr sz="1000"/>
          </a:pPr>
          <a:endParaRPr lang="fr-FR"/>
        </a:p>
      </xdr:txBody>
    </xdr:sp>
    <xdr:clientData/>
  </xdr:twoCellAnchor>
  <xdr:twoCellAnchor>
    <xdr:from>
      <xdr:col>1</xdr:col>
      <xdr:colOff>25067</xdr:colOff>
      <xdr:row>15</xdr:row>
      <xdr:rowOff>19049</xdr:rowOff>
    </xdr:from>
    <xdr:to>
      <xdr:col>1</xdr:col>
      <xdr:colOff>2981327</xdr:colOff>
      <xdr:row>51</xdr:row>
      <xdr:rowOff>152399</xdr:rowOff>
    </xdr:to>
    <xdr:sp macro="" textlink="" fLocksText="0">
      <xdr:nvSpPr>
        <xdr:cNvPr id="5" name="ZoneTexte 4">
          <a:extLst>
            <a:ext uri="{FF2B5EF4-FFF2-40B4-BE49-F238E27FC236}">
              <a16:creationId xmlns:a16="http://schemas.microsoft.com/office/drawing/2014/main" xmlns="" id="{10B34D81-E192-44B7-BE45-142C27E06E7F}"/>
            </a:ext>
          </a:extLst>
        </xdr:cNvPr>
        <xdr:cNvSpPr txBox="1"/>
      </xdr:nvSpPr>
      <xdr:spPr>
        <a:xfrm>
          <a:off x="215567" y="2746207"/>
          <a:ext cx="2956260" cy="70013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/>
            <a:t>Mise en place du poste de travail</a:t>
          </a:r>
          <a:r>
            <a:rPr lang="fr-FR" sz="1200" baseline="0"/>
            <a:t> et préparations préliminaires.</a:t>
          </a:r>
        </a:p>
        <a:p>
          <a:endParaRPr lang="fr-FR" sz="1200" baseline="0"/>
        </a:p>
        <a:p>
          <a:pPr lvl="1"/>
          <a:r>
            <a:rPr lang="fr-FR" sz="1200" b="1" baseline="0"/>
            <a:t>A)</a:t>
          </a:r>
        </a:p>
        <a:p>
          <a:endParaRPr lang="fr-FR" sz="1200" baseline="0"/>
        </a:p>
        <a:p>
          <a:endParaRPr lang="fr-FR" sz="1200" baseline="0"/>
        </a:p>
        <a:p>
          <a:endParaRPr lang="fr-FR" sz="1200" baseline="0"/>
        </a:p>
        <a:p>
          <a:pPr lvl="1"/>
          <a:r>
            <a:rPr lang="fr-FR" sz="1200" b="1" baseline="0"/>
            <a:t>B)</a:t>
          </a:r>
        </a:p>
        <a:p>
          <a:endParaRPr lang="fr-FR" sz="1200" baseline="0"/>
        </a:p>
        <a:p>
          <a:endParaRPr lang="fr-FR" sz="1200" baseline="0"/>
        </a:p>
        <a:p>
          <a:endParaRPr lang="fr-FR" sz="1200" baseline="0"/>
        </a:p>
        <a:p>
          <a:pPr lvl="1"/>
          <a:r>
            <a:rPr lang="fr-FR" sz="1200" b="1" baseline="0"/>
            <a:t>C)</a:t>
          </a:r>
        </a:p>
        <a:p>
          <a:endParaRPr lang="fr-FR" sz="1200" baseline="0"/>
        </a:p>
        <a:p>
          <a:endParaRPr lang="fr-FR" sz="1200" baseline="0"/>
        </a:p>
        <a:p>
          <a:endParaRPr lang="fr-FR" sz="1200" baseline="0"/>
        </a:p>
        <a:p>
          <a:pPr lvl="1"/>
          <a:r>
            <a:rPr lang="fr-FR" sz="1200" b="1" baseline="0"/>
            <a:t>D)</a:t>
          </a:r>
        </a:p>
        <a:p>
          <a:endParaRPr lang="fr-FR" sz="1200" baseline="0"/>
        </a:p>
        <a:p>
          <a:endParaRPr lang="fr-FR" sz="1200" baseline="0"/>
        </a:p>
        <a:p>
          <a:endParaRPr lang="fr-FR" sz="1200" baseline="0"/>
        </a:p>
        <a:p>
          <a:pPr lvl="1"/>
          <a:r>
            <a:rPr lang="fr-FR" sz="1200" b="1" baseline="0"/>
            <a:t>E)</a:t>
          </a:r>
          <a:endParaRPr lang="fr-FR" sz="1200" b="1"/>
        </a:p>
        <a:p>
          <a:endParaRPr lang="fr-FR" sz="1200"/>
        </a:p>
        <a:p>
          <a:endParaRPr lang="fr-FR" sz="1200"/>
        </a:p>
        <a:p>
          <a:endParaRPr lang="fr-FR" sz="1200"/>
        </a:p>
        <a:p>
          <a:endParaRPr lang="fr-FR" sz="1200"/>
        </a:p>
        <a:p>
          <a:endParaRPr lang="fr-FR" sz="1200"/>
        </a:p>
        <a:p>
          <a:endParaRPr lang="fr-FR" sz="1200"/>
        </a:p>
        <a:p>
          <a:endParaRPr lang="fr-FR" sz="1200"/>
        </a:p>
        <a:p>
          <a:endParaRPr lang="fr-FR" sz="1200"/>
        </a:p>
        <a:p>
          <a:endParaRPr lang="fr-FR" sz="1200"/>
        </a:p>
        <a:p>
          <a:endParaRPr lang="fr-FR" sz="1200"/>
        </a:p>
        <a:p>
          <a:endParaRPr lang="fr-FR" sz="1200"/>
        </a:p>
        <a:p>
          <a:endParaRPr lang="fr-FR" sz="1200"/>
        </a:p>
        <a:p>
          <a:endParaRPr lang="fr-FR" sz="1200"/>
        </a:p>
        <a:p>
          <a:endParaRPr lang="fr-FR" sz="1200"/>
        </a:p>
        <a:p>
          <a:endParaRPr lang="fr-FR" sz="1200"/>
        </a:p>
        <a:p>
          <a:endParaRPr lang="fr-FR" sz="1200"/>
        </a:p>
        <a:p>
          <a:endParaRPr lang="fr-FR" sz="1200"/>
        </a:p>
        <a:p>
          <a:endParaRPr lang="fr-FR" sz="1200"/>
        </a:p>
        <a:p>
          <a:endParaRPr lang="fr-FR" sz="12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I343" totalsRowShown="0" headerRowDxfId="5">
  <autoFilter ref="A1:I343"/>
  <sortState ref="A2:H349">
    <sortCondition ref="A1:A349"/>
  </sortState>
  <tableColumns count="9">
    <tableColumn id="1" name="FAMILLE"/>
    <tableColumn id="2" name="SOUS-FAMILLE"/>
    <tableColumn id="3" name="INTITULE"/>
    <tableColumn id="4" name="UNITE" dataDxfId="4"/>
    <tableColumn id="5" name="PHT/U" dataDxfId="3" dataCellStyle="Monétaire"/>
    <tableColumn id="6" name="APPORT NUTRITIONNEL EN KCAL" dataDxfId="2"/>
    <tableColumn id="8" name="CODE PRODUIT" dataDxfId="1"/>
    <tableColumn id="7" name="FOURNISSEUR" dataDxfId="0"/>
    <tableColumn id="9" name="FOURNISSEUR COMMUN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2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O56"/>
  <sheetViews>
    <sheetView showGridLines="0" workbookViewId="0">
      <selection activeCell="H18" sqref="H18"/>
    </sheetView>
  </sheetViews>
  <sheetFormatPr baseColWidth="10" defaultColWidth="11.5" defaultRowHeight="15" x14ac:dyDescent="0.2"/>
  <cols>
    <col min="1" max="1" width="1.83203125" style="3" customWidth="1"/>
    <col min="2" max="2" width="44.1640625" style="3" customWidth="1"/>
    <col min="3" max="3" width="18.5" style="3" bestFit="1" customWidth="1"/>
    <col min="4" max="9" width="7.6640625" style="3" customWidth="1"/>
    <col min="10" max="12" width="9.33203125" style="3" customWidth="1"/>
    <col min="13" max="13" width="4.33203125" style="3" customWidth="1"/>
    <col min="14" max="15" width="0" style="3" hidden="1" customWidth="1"/>
    <col min="16" max="16384" width="11.5" style="3"/>
  </cols>
  <sheetData>
    <row r="1" spans="1:15" ht="16" thickBot="1" x14ac:dyDescent="0.25"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5" ht="16" thickTop="1" x14ac:dyDescent="0.2">
      <c r="B2" s="139"/>
      <c r="C2" s="140"/>
      <c r="D2" s="140"/>
      <c r="E2" s="140"/>
      <c r="F2" s="140"/>
      <c r="G2" s="141"/>
      <c r="H2" s="148" t="s">
        <v>1</v>
      </c>
      <c r="I2" s="149"/>
      <c r="J2" s="39" t="s">
        <v>13</v>
      </c>
      <c r="K2" s="40" t="s">
        <v>2</v>
      </c>
      <c r="L2" s="41" t="s">
        <v>3</v>
      </c>
    </row>
    <row r="3" spans="1:15" x14ac:dyDescent="0.2">
      <c r="B3" s="142"/>
      <c r="C3" s="143"/>
      <c r="D3" s="143"/>
      <c r="E3" s="143"/>
      <c r="F3" s="143"/>
      <c r="G3" s="144"/>
      <c r="H3" s="128">
        <f ca="1">TODAY()</f>
        <v>44013</v>
      </c>
      <c r="I3" s="129"/>
      <c r="J3" s="126">
        <v>1.8</v>
      </c>
      <c r="K3" s="121" t="s">
        <v>22</v>
      </c>
      <c r="L3" s="132"/>
    </row>
    <row r="4" spans="1:15" ht="16" thickBot="1" x14ac:dyDescent="0.25">
      <c r="B4" s="145"/>
      <c r="C4" s="146"/>
      <c r="D4" s="146"/>
      <c r="E4" s="146"/>
      <c r="F4" s="146"/>
      <c r="G4" s="147"/>
      <c r="H4" s="130"/>
      <c r="I4" s="131"/>
      <c r="J4" s="127"/>
      <c r="K4" s="122"/>
      <c r="L4" s="133"/>
    </row>
    <row r="5" spans="1:15" x14ac:dyDescent="0.2">
      <c r="B5" s="5"/>
      <c r="C5" s="6"/>
      <c r="D5" s="7" t="s">
        <v>0</v>
      </c>
      <c r="E5" s="6"/>
      <c r="F5" s="6"/>
      <c r="G5" s="6"/>
      <c r="H5" s="153" t="s">
        <v>40</v>
      </c>
      <c r="I5" s="154"/>
      <c r="J5" s="154"/>
      <c r="K5" s="154"/>
      <c r="L5" s="155"/>
    </row>
    <row r="6" spans="1:15" x14ac:dyDescent="0.2">
      <c r="B6" s="8"/>
      <c r="C6" s="6"/>
      <c r="D6" s="6"/>
      <c r="E6" s="6"/>
      <c r="F6" s="6"/>
      <c r="G6" s="6"/>
      <c r="H6" s="156"/>
      <c r="I6" s="157"/>
      <c r="J6" s="157"/>
      <c r="K6" s="157"/>
      <c r="L6" s="158"/>
      <c r="M6" s="96"/>
    </row>
    <row r="7" spans="1:15" x14ac:dyDescent="0.2">
      <c r="B7" s="8"/>
      <c r="C7" s="6"/>
      <c r="D7" s="10"/>
      <c r="E7" s="10"/>
      <c r="F7" s="10"/>
      <c r="G7" s="6"/>
      <c r="H7" s="156"/>
      <c r="I7" s="157"/>
      <c r="J7" s="157"/>
      <c r="K7" s="157"/>
      <c r="L7" s="158"/>
      <c r="M7" s="96"/>
    </row>
    <row r="8" spans="1:15" ht="15" customHeight="1" x14ac:dyDescent="0.2">
      <c r="B8" s="8"/>
      <c r="C8" s="6"/>
      <c r="D8" s="7" t="s">
        <v>0</v>
      </c>
      <c r="E8" s="6"/>
      <c r="F8" s="6"/>
      <c r="G8" s="6"/>
      <c r="H8" s="156"/>
      <c r="I8" s="157"/>
      <c r="J8" s="157"/>
      <c r="K8" s="157"/>
      <c r="L8" s="158"/>
      <c r="M8" s="96"/>
    </row>
    <row r="9" spans="1:15" ht="15" customHeight="1" x14ac:dyDescent="0.2">
      <c r="B9" s="8"/>
      <c r="C9" s="6"/>
      <c r="D9" s="6"/>
      <c r="E9" s="6"/>
      <c r="F9" s="6"/>
      <c r="G9" s="6"/>
      <c r="H9" s="156"/>
      <c r="I9" s="157"/>
      <c r="J9" s="157"/>
      <c r="K9" s="157"/>
      <c r="L9" s="158"/>
      <c r="M9" s="96"/>
    </row>
    <row r="10" spans="1:15" ht="16" thickBot="1" x14ac:dyDescent="0.25">
      <c r="B10" s="8"/>
      <c r="C10" s="6"/>
      <c r="D10" s="6"/>
      <c r="E10" s="6"/>
      <c r="F10" s="6"/>
      <c r="G10" s="6"/>
      <c r="H10" s="156"/>
      <c r="I10" s="157"/>
      <c r="J10" s="157"/>
      <c r="K10" s="157"/>
      <c r="L10" s="158"/>
      <c r="M10" s="96"/>
    </row>
    <row r="11" spans="1:15" x14ac:dyDescent="0.2">
      <c r="B11" s="38" t="s">
        <v>24</v>
      </c>
      <c r="C11" s="134" t="s">
        <v>34</v>
      </c>
      <c r="D11" s="135"/>
      <c r="E11" s="136"/>
      <c r="F11" s="137">
        <f>L55/J3</f>
        <v>0</v>
      </c>
      <c r="G11" s="138"/>
      <c r="H11" s="156"/>
      <c r="I11" s="157"/>
      <c r="J11" s="157"/>
      <c r="K11" s="157"/>
      <c r="L11" s="158"/>
      <c r="M11" s="96"/>
    </row>
    <row r="12" spans="1:15" x14ac:dyDescent="0.2">
      <c r="B12" s="150">
        <f>O53/J3</f>
        <v>0</v>
      </c>
      <c r="C12" s="162" t="s">
        <v>35</v>
      </c>
      <c r="D12" s="163"/>
      <c r="E12" s="164"/>
      <c r="F12" s="174"/>
      <c r="G12" s="174"/>
      <c r="H12" s="156"/>
      <c r="I12" s="157"/>
      <c r="J12" s="157"/>
      <c r="K12" s="157"/>
      <c r="L12" s="158"/>
      <c r="M12" s="96"/>
    </row>
    <row r="13" spans="1:15" ht="16" thickBot="1" x14ac:dyDescent="0.25">
      <c r="B13" s="151"/>
      <c r="C13" s="162" t="s">
        <v>44</v>
      </c>
      <c r="D13" s="163"/>
      <c r="E13" s="164"/>
      <c r="F13" s="175">
        <f xml:space="preserve"> F11*F12</f>
        <v>0</v>
      </c>
      <c r="G13" s="175"/>
      <c r="H13" s="156"/>
      <c r="I13" s="157"/>
      <c r="J13" s="157"/>
      <c r="K13" s="157"/>
      <c r="L13" s="158"/>
      <c r="M13" s="96"/>
    </row>
    <row r="14" spans="1:15" ht="16" thickBot="1" x14ac:dyDescent="0.25">
      <c r="B14" s="152"/>
      <c r="C14" s="162" t="s">
        <v>45</v>
      </c>
      <c r="D14" s="163"/>
      <c r="E14" s="164"/>
      <c r="F14" s="76"/>
      <c r="G14" s="76"/>
      <c r="H14" s="159"/>
      <c r="I14" s="160"/>
      <c r="J14" s="160"/>
      <c r="K14" s="160"/>
      <c r="L14" s="161"/>
      <c r="M14" s="96"/>
    </row>
    <row r="15" spans="1:15" ht="16" thickBot="1" x14ac:dyDescent="0.25">
      <c r="B15" s="12" t="s">
        <v>4</v>
      </c>
      <c r="C15" s="123" t="s">
        <v>38</v>
      </c>
      <c r="D15" s="124"/>
      <c r="E15" s="124"/>
      <c r="F15" s="124"/>
      <c r="G15" s="124"/>
      <c r="H15" s="124"/>
      <c r="I15" s="125"/>
      <c r="J15" s="123" t="s">
        <v>14</v>
      </c>
      <c r="K15" s="124"/>
      <c r="L15" s="124"/>
      <c r="M15" s="9"/>
    </row>
    <row r="16" spans="1:15" ht="17" thickTop="1" thickBot="1" x14ac:dyDescent="0.25">
      <c r="A16" s="13"/>
      <c r="B16" s="14"/>
      <c r="C16" s="15" t="s">
        <v>39</v>
      </c>
      <c r="D16" s="16" t="s">
        <v>5</v>
      </c>
      <c r="E16" s="16">
        <v>1</v>
      </c>
      <c r="F16" s="16">
        <v>2</v>
      </c>
      <c r="G16" s="16">
        <v>3</v>
      </c>
      <c r="H16" s="16">
        <v>4</v>
      </c>
      <c r="I16" s="16">
        <v>5</v>
      </c>
      <c r="J16" s="17" t="s">
        <v>6</v>
      </c>
      <c r="K16" s="18" t="s">
        <v>36</v>
      </c>
      <c r="L16" s="19" t="s">
        <v>37</v>
      </c>
      <c r="M16" s="9"/>
      <c r="N16" s="42" t="s">
        <v>26</v>
      </c>
      <c r="O16" s="43" t="s">
        <v>25</v>
      </c>
    </row>
    <row r="17" spans="1:15" ht="17" thickTop="1" x14ac:dyDescent="0.2">
      <c r="A17" s="13"/>
      <c r="B17" s="20"/>
      <c r="C17" s="77"/>
      <c r="D17" s="78"/>
      <c r="E17" s="79"/>
      <c r="F17" s="79"/>
      <c r="G17" s="79"/>
      <c r="H17" s="79"/>
      <c r="I17" s="79"/>
      <c r="J17" s="80" t="str">
        <f>IF(C17="","",I17+H17+G17+F17+E17)</f>
        <v/>
      </c>
      <c r="K17" s="81" t="str">
        <f>IF(C17="","",VLOOKUP(C17,Tableau1[[INTITULE]:[PHT/U]],3,FALSE))</f>
        <v/>
      </c>
      <c r="L17" s="82" t="str">
        <f>IF(C17="","",K17*J17)</f>
        <v/>
      </c>
      <c r="N17" s="44" t="str">
        <f>IF(C17="","",VLOOKUP(C17,Mercuriale!C:H,4,FALSE))</f>
        <v/>
      </c>
      <c r="O17" s="45" t="str">
        <f>IF(N17="","",N17*J17)</f>
        <v/>
      </c>
    </row>
    <row r="18" spans="1:15" ht="16" x14ac:dyDescent="0.2">
      <c r="A18" s="13"/>
      <c r="B18" s="20"/>
      <c r="C18" s="83"/>
      <c r="D18" s="84" t="str">
        <f>IF(C18="","",VLOOKUP(C18,Tableau1[[INTITULE]:[PHT/U]],2,FALSE))</f>
        <v/>
      </c>
      <c r="E18" s="85"/>
      <c r="F18" s="85"/>
      <c r="G18" s="85"/>
      <c r="H18" s="85"/>
      <c r="I18" s="85"/>
      <c r="J18" s="86" t="str">
        <f t="shared" ref="J18:J51" si="0">IF(C18="","",I18+H18+G18+F18+E18)</f>
        <v/>
      </c>
      <c r="K18" s="87" t="str">
        <f>IF(C18="","",VLOOKUP(C18,Tableau1[[INTITULE]:[PHT/U]],3,FALSE))</f>
        <v/>
      </c>
      <c r="L18" s="88" t="str">
        <f t="shared" ref="L18:L52" si="1">IF(C18="","",K18*J18)</f>
        <v/>
      </c>
      <c r="M18" s="9"/>
      <c r="N18" s="9" t="str">
        <f>IF(C18="","",VLOOKUP(C18,Mercuriale!C:H,4,FALSE))</f>
        <v/>
      </c>
      <c r="O18" s="13" t="str">
        <f t="shared" ref="O18:O52" si="2">IF(N18="","",N18*J18)</f>
        <v/>
      </c>
    </row>
    <row r="19" spans="1:15" ht="16" x14ac:dyDescent="0.2">
      <c r="A19" s="13"/>
      <c r="B19" s="20"/>
      <c r="C19" s="83"/>
      <c r="D19" s="84" t="str">
        <f>IF(C19="","",VLOOKUP(C19,Tableau1[[INTITULE]:[PHT/U]],2,FALSE))</f>
        <v/>
      </c>
      <c r="E19" s="85"/>
      <c r="F19" s="85"/>
      <c r="G19" s="85"/>
      <c r="H19" s="85"/>
      <c r="I19" s="85"/>
      <c r="J19" s="86" t="str">
        <f t="shared" si="0"/>
        <v/>
      </c>
      <c r="K19" s="87" t="str">
        <f>IF(C19="","",VLOOKUP(C19,Tableau1[[INTITULE]:[PHT/U]],3,FALSE))</f>
        <v/>
      </c>
      <c r="L19" s="88" t="str">
        <f t="shared" si="1"/>
        <v/>
      </c>
      <c r="M19" s="9"/>
      <c r="N19" s="9" t="str">
        <f>IF(C19="","",VLOOKUP(C19,Mercuriale!C:H,4,FALSE))</f>
        <v/>
      </c>
      <c r="O19" s="13" t="str">
        <f t="shared" si="2"/>
        <v/>
      </c>
    </row>
    <row r="20" spans="1:15" ht="16" x14ac:dyDescent="0.2">
      <c r="A20" s="13"/>
      <c r="B20" s="21"/>
      <c r="C20" s="83"/>
      <c r="D20" s="84" t="str">
        <f>IF(C20="","",VLOOKUP(C20,Tableau1[[INTITULE]:[PHT/U]],2,FALSE))</f>
        <v/>
      </c>
      <c r="E20" s="85"/>
      <c r="F20" s="85"/>
      <c r="G20" s="85"/>
      <c r="H20" s="85"/>
      <c r="I20" s="85"/>
      <c r="J20" s="86" t="str">
        <f t="shared" si="0"/>
        <v/>
      </c>
      <c r="K20" s="87" t="str">
        <f>IF(C20="","",VLOOKUP(C20,Tableau1[[INTITULE]:[PHT/U]],3,FALSE))</f>
        <v/>
      </c>
      <c r="L20" s="88" t="str">
        <f t="shared" si="1"/>
        <v/>
      </c>
      <c r="M20" s="9"/>
      <c r="N20" s="9" t="str">
        <f>IF(C20="","",VLOOKUP(C20,Mercuriale!C:H,4,FALSE))</f>
        <v/>
      </c>
      <c r="O20" s="13" t="str">
        <f t="shared" si="2"/>
        <v/>
      </c>
    </row>
    <row r="21" spans="1:15" ht="16" x14ac:dyDescent="0.2">
      <c r="A21" s="13"/>
      <c r="B21" s="11"/>
      <c r="C21" s="83"/>
      <c r="D21" s="84" t="str">
        <f>IF(C21="","",VLOOKUP(C21,Tableau1[[INTITULE]:[PHT/U]],2,FALSE))</f>
        <v/>
      </c>
      <c r="E21" s="85"/>
      <c r="F21" s="85"/>
      <c r="G21" s="85"/>
      <c r="H21" s="85"/>
      <c r="I21" s="85"/>
      <c r="J21" s="86" t="str">
        <f t="shared" si="0"/>
        <v/>
      </c>
      <c r="K21" s="87" t="str">
        <f>IF(C21="","",VLOOKUP(C21,Tableau1[[INTITULE]:[PHT/U]],3,FALSE))</f>
        <v/>
      </c>
      <c r="L21" s="88" t="str">
        <f t="shared" si="1"/>
        <v/>
      </c>
      <c r="M21" s="9"/>
      <c r="N21" s="9" t="str">
        <f>IF(C21="","",VLOOKUP(C21,Mercuriale!C:H,4,FALSE))</f>
        <v/>
      </c>
      <c r="O21" s="13" t="str">
        <f t="shared" si="2"/>
        <v/>
      </c>
    </row>
    <row r="22" spans="1:15" ht="16" x14ac:dyDescent="0.2">
      <c r="A22" s="13"/>
      <c r="B22" s="22"/>
      <c r="C22" s="83"/>
      <c r="D22" s="84" t="str">
        <f>IF(C22="","",VLOOKUP(C22,Tableau1[[INTITULE]:[PHT/U]],2,FALSE))</f>
        <v/>
      </c>
      <c r="E22" s="85"/>
      <c r="F22" s="85"/>
      <c r="G22" s="85"/>
      <c r="H22" s="85"/>
      <c r="I22" s="85"/>
      <c r="J22" s="86" t="str">
        <f t="shared" si="0"/>
        <v/>
      </c>
      <c r="K22" s="87" t="str">
        <f>IF(C22="","",VLOOKUP(C22,Tableau1[[INTITULE]:[PHT/U]],3,FALSE))</f>
        <v/>
      </c>
      <c r="L22" s="88" t="str">
        <f t="shared" si="1"/>
        <v/>
      </c>
      <c r="M22" s="9"/>
      <c r="N22" s="9" t="str">
        <f>IF(C22="","",VLOOKUP(C22,Mercuriale!C:H,4,FALSE))</f>
        <v/>
      </c>
      <c r="O22" s="13" t="str">
        <f t="shared" si="2"/>
        <v/>
      </c>
    </row>
    <row r="23" spans="1:15" ht="16" x14ac:dyDescent="0.2">
      <c r="A23" s="13"/>
      <c r="B23" s="23"/>
      <c r="C23" s="83"/>
      <c r="D23" s="84" t="str">
        <f>IF(C23="","",VLOOKUP(C23,Tableau1[[INTITULE]:[PHT/U]],2,FALSE))</f>
        <v/>
      </c>
      <c r="E23" s="85"/>
      <c r="F23" s="85"/>
      <c r="G23" s="85"/>
      <c r="H23" s="85"/>
      <c r="I23" s="85"/>
      <c r="J23" s="86" t="str">
        <f t="shared" si="0"/>
        <v/>
      </c>
      <c r="K23" s="87" t="str">
        <f>IF(C23="","",VLOOKUP(C23,Tableau1[[INTITULE]:[PHT/U]],3,FALSE))</f>
        <v/>
      </c>
      <c r="L23" s="88" t="str">
        <f t="shared" si="1"/>
        <v/>
      </c>
      <c r="M23" s="9"/>
      <c r="N23" s="9" t="str">
        <f>IF(C23="","",VLOOKUP(C23,Mercuriale!C:H,4,FALSE))</f>
        <v/>
      </c>
      <c r="O23" s="13" t="str">
        <f t="shared" si="2"/>
        <v/>
      </c>
    </row>
    <row r="24" spans="1:15" ht="16" x14ac:dyDescent="0.2">
      <c r="A24" s="13"/>
      <c r="B24" s="24"/>
      <c r="C24" s="83"/>
      <c r="D24" s="84" t="str">
        <f>IF(C24="","",VLOOKUP(C24,Tableau1[[INTITULE]:[PHT/U]],2,FALSE))</f>
        <v/>
      </c>
      <c r="E24" s="85"/>
      <c r="F24" s="85"/>
      <c r="G24" s="85"/>
      <c r="H24" s="85"/>
      <c r="I24" s="85"/>
      <c r="J24" s="86" t="str">
        <f t="shared" si="0"/>
        <v/>
      </c>
      <c r="K24" s="87" t="str">
        <f>IF(C24="","",VLOOKUP(C24,Tableau1[[INTITULE]:[PHT/U]],3,FALSE))</f>
        <v/>
      </c>
      <c r="L24" s="88" t="str">
        <f t="shared" si="1"/>
        <v/>
      </c>
      <c r="M24" s="9"/>
      <c r="N24" s="9" t="str">
        <f>IF(C24="","",VLOOKUP(C24,Mercuriale!C:H,4,FALSE))</f>
        <v/>
      </c>
      <c r="O24" s="13" t="str">
        <f t="shared" si="2"/>
        <v/>
      </c>
    </row>
    <row r="25" spans="1:15" ht="16" x14ac:dyDescent="0.2">
      <c r="A25" s="13"/>
      <c r="B25" s="24"/>
      <c r="C25" s="83"/>
      <c r="D25" s="84" t="str">
        <f>IF(C25="","",VLOOKUP(C25,Tableau1[[INTITULE]:[PHT/U]],2,FALSE))</f>
        <v/>
      </c>
      <c r="E25" s="85"/>
      <c r="F25" s="85"/>
      <c r="G25" s="85"/>
      <c r="H25" s="85"/>
      <c r="I25" s="85"/>
      <c r="J25" s="86" t="str">
        <f t="shared" si="0"/>
        <v/>
      </c>
      <c r="K25" s="87" t="str">
        <f>IF(C25="","",VLOOKUP(C25,Tableau1[[INTITULE]:[PHT/U]],3,FALSE))</f>
        <v/>
      </c>
      <c r="L25" s="88" t="str">
        <f t="shared" si="1"/>
        <v/>
      </c>
      <c r="M25" s="9"/>
      <c r="N25" s="9" t="str">
        <f>IF(C25="","",VLOOKUP(C25,Mercuriale!C:H,4,FALSE))</f>
        <v/>
      </c>
      <c r="O25" s="13" t="str">
        <f t="shared" si="2"/>
        <v/>
      </c>
    </row>
    <row r="26" spans="1:15" ht="16" x14ac:dyDescent="0.2">
      <c r="A26" s="13"/>
      <c r="B26" s="24"/>
      <c r="C26" s="89"/>
      <c r="D26" s="84"/>
      <c r="E26" s="85"/>
      <c r="F26" s="85"/>
      <c r="G26" s="85"/>
      <c r="H26" s="85"/>
      <c r="I26" s="85"/>
      <c r="J26" s="86"/>
      <c r="K26" s="87"/>
      <c r="L26" s="88"/>
      <c r="M26" s="9"/>
      <c r="N26" s="9" t="str">
        <f>IF(C26="","",VLOOKUP(C26,Mercuriale!C:H,4,FALSE))</f>
        <v/>
      </c>
      <c r="O26" s="13" t="str">
        <f t="shared" si="2"/>
        <v/>
      </c>
    </row>
    <row r="27" spans="1:15" ht="16" x14ac:dyDescent="0.2">
      <c r="A27" s="13"/>
      <c r="B27" s="24"/>
      <c r="C27" s="83"/>
      <c r="D27" s="84" t="str">
        <f>IF(C27="","",VLOOKUP(C27,Tableau1[[INTITULE]:[PHT/U]],2,FALSE))</f>
        <v/>
      </c>
      <c r="E27" s="85"/>
      <c r="F27" s="85"/>
      <c r="G27" s="85"/>
      <c r="H27" s="85"/>
      <c r="I27" s="85"/>
      <c r="J27" s="86" t="str">
        <f t="shared" si="0"/>
        <v/>
      </c>
      <c r="K27" s="87" t="str">
        <f>IF(C27="","",VLOOKUP(C27,Tableau1[[INTITULE]:[PHT/U]],3,FALSE))</f>
        <v/>
      </c>
      <c r="L27" s="88" t="str">
        <f t="shared" si="1"/>
        <v/>
      </c>
      <c r="M27" s="9"/>
      <c r="N27" s="9" t="str">
        <f>IF(C27="","",VLOOKUP(C27,Mercuriale!C:H,4,FALSE))</f>
        <v/>
      </c>
      <c r="O27" s="13" t="str">
        <f t="shared" si="2"/>
        <v/>
      </c>
    </row>
    <row r="28" spans="1:15" ht="16" x14ac:dyDescent="0.2">
      <c r="A28" s="13"/>
      <c r="B28" s="23"/>
      <c r="C28" s="83"/>
      <c r="D28" s="84" t="str">
        <f>IF(C28="","",VLOOKUP(C28,Tableau1[[INTITULE]:[PHT/U]],2,FALSE))</f>
        <v/>
      </c>
      <c r="E28" s="85"/>
      <c r="F28" s="85"/>
      <c r="G28" s="85"/>
      <c r="H28" s="85"/>
      <c r="I28" s="85"/>
      <c r="J28" s="86" t="str">
        <f t="shared" si="0"/>
        <v/>
      </c>
      <c r="K28" s="87" t="str">
        <f>IF(C28="","",VLOOKUP(C28,Tableau1[[INTITULE]:[PHT/U]],3,FALSE))</f>
        <v/>
      </c>
      <c r="L28" s="88" t="str">
        <f t="shared" si="1"/>
        <v/>
      </c>
      <c r="M28" s="9"/>
      <c r="N28" s="9" t="str">
        <f>IF(C28="","",VLOOKUP(C28,Mercuriale!C:H,4,FALSE))</f>
        <v/>
      </c>
      <c r="O28" s="13" t="str">
        <f t="shared" si="2"/>
        <v/>
      </c>
    </row>
    <row r="29" spans="1:15" ht="16" x14ac:dyDescent="0.2">
      <c r="A29" s="13"/>
      <c r="B29" s="25"/>
      <c r="C29" s="83"/>
      <c r="D29" s="84" t="str">
        <f>IF(C29="","",VLOOKUP(C29,Tableau1[[INTITULE]:[PHT/U]],2,FALSE))</f>
        <v/>
      </c>
      <c r="E29" s="85"/>
      <c r="F29" s="85"/>
      <c r="G29" s="85"/>
      <c r="H29" s="85"/>
      <c r="I29" s="85"/>
      <c r="J29" s="86" t="str">
        <f t="shared" si="0"/>
        <v/>
      </c>
      <c r="K29" s="87" t="str">
        <f>IF(C29="","",VLOOKUP(C29,Tableau1[[INTITULE]:[PHT/U]],3,FALSE))</f>
        <v/>
      </c>
      <c r="L29" s="88" t="str">
        <f t="shared" si="1"/>
        <v/>
      </c>
      <c r="M29" s="9"/>
      <c r="N29" s="9" t="str">
        <f>IF(C29="","",VLOOKUP(C29,Mercuriale!C:H,4,FALSE))</f>
        <v/>
      </c>
      <c r="O29" s="13" t="str">
        <f t="shared" si="2"/>
        <v/>
      </c>
    </row>
    <row r="30" spans="1:15" ht="16" x14ac:dyDescent="0.2">
      <c r="A30" s="13"/>
      <c r="B30" s="26"/>
      <c r="C30" s="83"/>
      <c r="D30" s="84" t="str">
        <f>IF(C30="","",VLOOKUP(C30,Tableau1[[INTITULE]:[PHT/U]],2,FALSE))</f>
        <v/>
      </c>
      <c r="E30" s="85"/>
      <c r="F30" s="85"/>
      <c r="G30" s="85"/>
      <c r="H30" s="85"/>
      <c r="I30" s="85"/>
      <c r="J30" s="86" t="str">
        <f t="shared" si="0"/>
        <v/>
      </c>
      <c r="K30" s="87" t="str">
        <f>IF(C30="","",VLOOKUP(C30,Tableau1[[INTITULE]:[PHT/U]],3,FALSE))</f>
        <v/>
      </c>
      <c r="L30" s="88" t="str">
        <f t="shared" si="1"/>
        <v/>
      </c>
      <c r="M30" s="9"/>
      <c r="N30" s="9" t="str">
        <f>IF(C30="","",VLOOKUP(C30,Mercuriale!C:H,4,FALSE))</f>
        <v/>
      </c>
      <c r="O30" s="13" t="str">
        <f t="shared" si="2"/>
        <v/>
      </c>
    </row>
    <row r="31" spans="1:15" ht="16" x14ac:dyDescent="0.2">
      <c r="A31" s="13"/>
      <c r="B31" s="26"/>
      <c r="C31" s="83"/>
      <c r="D31" s="84" t="str">
        <f>IF(C31="","",VLOOKUP(C31,Tableau1[[INTITULE]:[PHT/U]],2,FALSE))</f>
        <v/>
      </c>
      <c r="E31" s="85"/>
      <c r="F31" s="85"/>
      <c r="G31" s="85"/>
      <c r="H31" s="85"/>
      <c r="I31" s="85"/>
      <c r="J31" s="86" t="str">
        <f t="shared" si="0"/>
        <v/>
      </c>
      <c r="K31" s="87" t="str">
        <f>IF(C31="","",VLOOKUP(C31,Tableau1[[INTITULE]:[PHT/U]],3,FALSE))</f>
        <v/>
      </c>
      <c r="L31" s="88" t="str">
        <f t="shared" si="1"/>
        <v/>
      </c>
      <c r="M31" s="9"/>
      <c r="N31" s="9" t="str">
        <f>IF(C31="","",VLOOKUP(C31,Mercuriale!C:H,4,FALSE))</f>
        <v/>
      </c>
      <c r="O31" s="13" t="str">
        <f t="shared" si="2"/>
        <v/>
      </c>
    </row>
    <row r="32" spans="1:15" ht="16" x14ac:dyDescent="0.2">
      <c r="A32" s="13"/>
      <c r="B32" s="26"/>
      <c r="C32" s="83"/>
      <c r="D32" s="84" t="str">
        <f>IF(C32="","",VLOOKUP(C32,Tableau1[[INTITULE]:[PHT/U]],2,FALSE))</f>
        <v/>
      </c>
      <c r="E32" s="85"/>
      <c r="F32" s="85"/>
      <c r="G32" s="85"/>
      <c r="H32" s="85"/>
      <c r="I32" s="85"/>
      <c r="J32" s="86" t="str">
        <f t="shared" si="0"/>
        <v/>
      </c>
      <c r="K32" s="87" t="str">
        <f>IF(C32="","",VLOOKUP(C32,Tableau1[[INTITULE]:[PHT/U]],3,FALSE))</f>
        <v/>
      </c>
      <c r="L32" s="88" t="str">
        <f t="shared" si="1"/>
        <v/>
      </c>
      <c r="M32" s="9"/>
      <c r="N32" s="9" t="str">
        <f>IF(C32="","",VLOOKUP(C32,Mercuriale!C:H,4,FALSE))</f>
        <v/>
      </c>
      <c r="O32" s="13" t="str">
        <f t="shared" si="2"/>
        <v/>
      </c>
    </row>
    <row r="33" spans="1:15" ht="16" x14ac:dyDescent="0.2">
      <c r="A33" s="13"/>
      <c r="B33" s="24"/>
      <c r="C33" s="83"/>
      <c r="D33" s="84" t="str">
        <f>IF(C33="","",VLOOKUP(C33,Tableau1[[INTITULE]:[PHT/U]],2,FALSE))</f>
        <v/>
      </c>
      <c r="E33" s="85"/>
      <c r="F33" s="85"/>
      <c r="G33" s="85"/>
      <c r="H33" s="85"/>
      <c r="I33" s="85"/>
      <c r="J33" s="86" t="str">
        <f t="shared" si="0"/>
        <v/>
      </c>
      <c r="K33" s="87" t="str">
        <f>IF(C33="","",VLOOKUP(C33,Tableau1[[INTITULE]:[PHT/U]],3,FALSE))</f>
        <v/>
      </c>
      <c r="L33" s="88" t="str">
        <f t="shared" si="1"/>
        <v/>
      </c>
      <c r="M33" s="9"/>
      <c r="N33" s="9" t="str">
        <f>IF(C33="","",VLOOKUP(C33,Mercuriale!C:H,4,FALSE))</f>
        <v/>
      </c>
      <c r="O33" s="13" t="str">
        <f t="shared" si="2"/>
        <v/>
      </c>
    </row>
    <row r="34" spans="1:15" ht="16" x14ac:dyDescent="0.2">
      <c r="A34" s="13"/>
      <c r="B34" s="22"/>
      <c r="C34" s="83"/>
      <c r="D34" s="84" t="str">
        <f>IF(C34="","",VLOOKUP(C34,Tableau1[[INTITULE]:[PHT/U]],2,FALSE))</f>
        <v/>
      </c>
      <c r="E34" s="85"/>
      <c r="F34" s="85"/>
      <c r="G34" s="85"/>
      <c r="H34" s="85"/>
      <c r="I34" s="85"/>
      <c r="J34" s="86" t="str">
        <f t="shared" si="0"/>
        <v/>
      </c>
      <c r="K34" s="87" t="str">
        <f>IF(C34="","",VLOOKUP(C34,Tableau1[[INTITULE]:[PHT/U]],3,FALSE))</f>
        <v/>
      </c>
      <c r="L34" s="88" t="str">
        <f t="shared" si="1"/>
        <v/>
      </c>
      <c r="M34" s="9"/>
      <c r="N34" s="9" t="str">
        <f>IF(C34="","",VLOOKUP(C34,Mercuriale!C:H,4,FALSE))</f>
        <v/>
      </c>
      <c r="O34" s="13" t="str">
        <f t="shared" si="2"/>
        <v/>
      </c>
    </row>
    <row r="35" spans="1:15" ht="16" x14ac:dyDescent="0.2">
      <c r="A35" s="13"/>
      <c r="B35" s="23"/>
      <c r="C35" s="83"/>
      <c r="D35" s="84" t="str">
        <f>IF(C35="","",VLOOKUP(C35,Tableau1[[INTITULE]:[PHT/U]],2,FALSE))</f>
        <v/>
      </c>
      <c r="E35" s="85"/>
      <c r="F35" s="85"/>
      <c r="G35" s="85"/>
      <c r="H35" s="85"/>
      <c r="I35" s="85"/>
      <c r="J35" s="86" t="str">
        <f t="shared" si="0"/>
        <v/>
      </c>
      <c r="K35" s="87" t="str">
        <f>IF(C35="","",VLOOKUP(C35,Tableau1[[INTITULE]:[PHT/U]],3,FALSE))</f>
        <v/>
      </c>
      <c r="L35" s="88" t="str">
        <f t="shared" si="1"/>
        <v/>
      </c>
      <c r="M35" s="9"/>
      <c r="N35" s="9" t="str">
        <f>IF(C35="","",VLOOKUP(C35,Mercuriale!C:H,4,FALSE))</f>
        <v/>
      </c>
      <c r="O35" s="13" t="str">
        <f t="shared" si="2"/>
        <v/>
      </c>
    </row>
    <row r="36" spans="1:15" ht="16" x14ac:dyDescent="0.2">
      <c r="A36" s="13"/>
      <c r="B36" s="24"/>
      <c r="C36" s="83"/>
      <c r="D36" s="84" t="str">
        <f>IF(C36="","",VLOOKUP(C36,Tableau1[[INTITULE]:[PHT/U]],2,FALSE))</f>
        <v/>
      </c>
      <c r="E36" s="85"/>
      <c r="F36" s="85"/>
      <c r="G36" s="85"/>
      <c r="H36" s="85"/>
      <c r="I36" s="85"/>
      <c r="J36" s="86" t="str">
        <f t="shared" si="0"/>
        <v/>
      </c>
      <c r="K36" s="87" t="str">
        <f>IF(C36="","",VLOOKUP(C36,Tableau1[[INTITULE]:[PHT/U]],3,FALSE))</f>
        <v/>
      </c>
      <c r="L36" s="88" t="str">
        <f t="shared" si="1"/>
        <v/>
      </c>
      <c r="M36" s="9"/>
      <c r="N36" s="9" t="str">
        <f>IF(C36="","",VLOOKUP(C36,Mercuriale!C:H,4,FALSE))</f>
        <v/>
      </c>
      <c r="O36" s="13" t="str">
        <f t="shared" si="2"/>
        <v/>
      </c>
    </row>
    <row r="37" spans="1:15" ht="16" x14ac:dyDescent="0.2">
      <c r="A37" s="13"/>
      <c r="B37" s="24"/>
      <c r="C37" s="83"/>
      <c r="D37" s="84" t="str">
        <f>IF(C37="","",VLOOKUP(C37,Tableau1[[INTITULE]:[PHT/U]],2,FALSE))</f>
        <v/>
      </c>
      <c r="E37" s="85"/>
      <c r="F37" s="85"/>
      <c r="G37" s="85"/>
      <c r="H37" s="85"/>
      <c r="I37" s="85"/>
      <c r="J37" s="86" t="str">
        <f t="shared" si="0"/>
        <v/>
      </c>
      <c r="K37" s="87" t="str">
        <f>IF(C37="","",VLOOKUP(C37,Tableau1[[INTITULE]:[PHT/U]],3,FALSE))</f>
        <v/>
      </c>
      <c r="L37" s="88" t="str">
        <f t="shared" si="1"/>
        <v/>
      </c>
      <c r="M37" s="9"/>
      <c r="N37" s="9" t="str">
        <f>IF(C37="","",VLOOKUP(C37,Mercuriale!C:H,4,FALSE))</f>
        <v/>
      </c>
      <c r="O37" s="13" t="str">
        <f t="shared" si="2"/>
        <v/>
      </c>
    </row>
    <row r="38" spans="1:15" ht="16" x14ac:dyDescent="0.2">
      <c r="A38" s="13"/>
      <c r="B38" s="11"/>
      <c r="C38" s="83"/>
      <c r="D38" s="84" t="str">
        <f>IF(C38="","",VLOOKUP(C38,Tableau1[[INTITULE]:[PHT/U]],2,FALSE))</f>
        <v/>
      </c>
      <c r="E38" s="85"/>
      <c r="F38" s="85"/>
      <c r="G38" s="85"/>
      <c r="H38" s="85"/>
      <c r="I38" s="85"/>
      <c r="J38" s="86" t="str">
        <f t="shared" si="0"/>
        <v/>
      </c>
      <c r="K38" s="87" t="str">
        <f>IF(C38="","",VLOOKUP(C38,Tableau1[[INTITULE]:[PHT/U]],3,FALSE))</f>
        <v/>
      </c>
      <c r="L38" s="88" t="str">
        <f t="shared" si="1"/>
        <v/>
      </c>
      <c r="M38" s="9"/>
      <c r="N38" s="9" t="str">
        <f>IF(C38="","",VLOOKUP(C38,Mercuriale!C:H,4,FALSE))</f>
        <v/>
      </c>
      <c r="O38" s="13" t="str">
        <f t="shared" si="2"/>
        <v/>
      </c>
    </row>
    <row r="39" spans="1:15" ht="16" x14ac:dyDescent="0.2">
      <c r="A39" s="13"/>
      <c r="B39" s="22"/>
      <c r="C39" s="83"/>
      <c r="D39" s="84" t="str">
        <f>IF(C39="","",VLOOKUP(C39,Tableau1[[INTITULE]:[PHT/U]],2,FALSE))</f>
        <v/>
      </c>
      <c r="E39" s="85"/>
      <c r="F39" s="85"/>
      <c r="G39" s="85"/>
      <c r="H39" s="85"/>
      <c r="I39" s="85"/>
      <c r="J39" s="86" t="str">
        <f t="shared" si="0"/>
        <v/>
      </c>
      <c r="K39" s="87" t="str">
        <f>IF(C39="","",VLOOKUP(C39,Tableau1[[INTITULE]:[PHT/U]],3,FALSE))</f>
        <v/>
      </c>
      <c r="L39" s="88" t="str">
        <f t="shared" si="1"/>
        <v/>
      </c>
      <c r="M39" s="9"/>
      <c r="N39" s="9" t="str">
        <f>IF(C39="","",VLOOKUP(C39,Mercuriale!C:H,4,FALSE))</f>
        <v/>
      </c>
      <c r="O39" s="13" t="str">
        <f t="shared" si="2"/>
        <v/>
      </c>
    </row>
    <row r="40" spans="1:15" ht="16" x14ac:dyDescent="0.2">
      <c r="A40" s="13"/>
      <c r="B40" s="24"/>
      <c r="C40" s="83"/>
      <c r="D40" s="84" t="str">
        <f>IF(C40="","",VLOOKUP(C40,Tableau1[[INTITULE]:[PHT/U]],2,FALSE))</f>
        <v/>
      </c>
      <c r="E40" s="85"/>
      <c r="F40" s="85"/>
      <c r="G40" s="85"/>
      <c r="H40" s="85"/>
      <c r="I40" s="85"/>
      <c r="J40" s="86" t="str">
        <f t="shared" si="0"/>
        <v/>
      </c>
      <c r="K40" s="87" t="str">
        <f>IF(C40="","",VLOOKUP(C40,Tableau1[[INTITULE]:[PHT/U]],3,FALSE))</f>
        <v/>
      </c>
      <c r="L40" s="88" t="str">
        <f t="shared" si="1"/>
        <v/>
      </c>
      <c r="M40" s="9"/>
      <c r="N40" s="9" t="str">
        <f>IF(C40="","",VLOOKUP(C40,Mercuriale!C:H,4,FALSE))</f>
        <v/>
      </c>
      <c r="O40" s="13" t="str">
        <f t="shared" si="2"/>
        <v/>
      </c>
    </row>
    <row r="41" spans="1:15" ht="16" x14ac:dyDescent="0.2">
      <c r="A41" s="13"/>
      <c r="B41" s="24"/>
      <c r="C41" s="83"/>
      <c r="D41" s="84" t="str">
        <f>IF(C41="","",VLOOKUP(C41,Tableau1[[INTITULE]:[PHT/U]],2,FALSE))</f>
        <v/>
      </c>
      <c r="E41" s="85"/>
      <c r="F41" s="85"/>
      <c r="G41" s="85"/>
      <c r="H41" s="85"/>
      <c r="I41" s="85"/>
      <c r="J41" s="86" t="str">
        <f t="shared" si="0"/>
        <v/>
      </c>
      <c r="K41" s="87" t="str">
        <f>IF(C41="","",VLOOKUP(C41,Tableau1[[INTITULE]:[PHT/U]],3,FALSE))</f>
        <v/>
      </c>
      <c r="L41" s="88" t="str">
        <f t="shared" si="1"/>
        <v/>
      </c>
      <c r="M41" s="9"/>
      <c r="N41" s="9" t="str">
        <f>IF(C41="","",VLOOKUP(C41,Mercuriale!C:H,4,FALSE))</f>
        <v/>
      </c>
      <c r="O41" s="13" t="str">
        <f t="shared" si="2"/>
        <v/>
      </c>
    </row>
    <row r="42" spans="1:15" ht="16" x14ac:dyDescent="0.2">
      <c r="A42" s="13"/>
      <c r="B42" s="23"/>
      <c r="C42" s="83"/>
      <c r="D42" s="84" t="str">
        <f>IF(C42="","",VLOOKUP(C42,Tableau1[[INTITULE]:[PHT/U]],2,FALSE))</f>
        <v/>
      </c>
      <c r="E42" s="85"/>
      <c r="F42" s="85"/>
      <c r="G42" s="85"/>
      <c r="H42" s="85"/>
      <c r="I42" s="85"/>
      <c r="J42" s="86" t="str">
        <f t="shared" si="0"/>
        <v/>
      </c>
      <c r="K42" s="87" t="str">
        <f>IF(C42="","",VLOOKUP(C42,Tableau1[[INTITULE]:[PHT/U]],3,FALSE))</f>
        <v/>
      </c>
      <c r="L42" s="88" t="str">
        <f t="shared" si="1"/>
        <v/>
      </c>
      <c r="M42" s="9"/>
      <c r="N42" s="9" t="str">
        <f>IF(C42="","",VLOOKUP(C42,Mercuriale!C:H,4,FALSE))</f>
        <v/>
      </c>
      <c r="O42" s="13" t="str">
        <f t="shared" si="2"/>
        <v/>
      </c>
    </row>
    <row r="43" spans="1:15" ht="16" x14ac:dyDescent="0.2">
      <c r="A43" s="13"/>
      <c r="B43" s="24"/>
      <c r="C43" s="83"/>
      <c r="D43" s="84" t="str">
        <f>IF(C43="","",VLOOKUP(C43,Tableau1[[INTITULE]:[PHT/U]],2,FALSE))</f>
        <v/>
      </c>
      <c r="E43" s="85"/>
      <c r="F43" s="85"/>
      <c r="G43" s="85"/>
      <c r="H43" s="85"/>
      <c r="I43" s="85"/>
      <c r="J43" s="86" t="str">
        <f t="shared" si="0"/>
        <v/>
      </c>
      <c r="K43" s="87" t="str">
        <f>IF(C43="","",VLOOKUP(C43,Tableau1[[INTITULE]:[PHT/U]],3,FALSE))</f>
        <v/>
      </c>
      <c r="L43" s="88" t="str">
        <f t="shared" si="1"/>
        <v/>
      </c>
      <c r="M43" s="9"/>
      <c r="N43" s="9" t="str">
        <f>IF(C43="","",VLOOKUP(C43,Mercuriale!C:H,4,FALSE))</f>
        <v/>
      </c>
      <c r="O43" s="13" t="str">
        <f t="shared" si="2"/>
        <v/>
      </c>
    </row>
    <row r="44" spans="1:15" ht="16" x14ac:dyDescent="0.2">
      <c r="A44" s="13"/>
      <c r="B44" s="24"/>
      <c r="C44" s="83"/>
      <c r="D44" s="84" t="str">
        <f>IF(C44="","",VLOOKUP(C44,Tableau1[[INTITULE]:[PHT/U]],2,FALSE))</f>
        <v/>
      </c>
      <c r="E44" s="85"/>
      <c r="F44" s="85"/>
      <c r="G44" s="85"/>
      <c r="H44" s="85"/>
      <c r="I44" s="85"/>
      <c r="J44" s="86" t="str">
        <f t="shared" si="0"/>
        <v/>
      </c>
      <c r="K44" s="87" t="str">
        <f>IF(C44="","",VLOOKUP(C44,Tableau1[[INTITULE]:[PHT/U]],3,FALSE))</f>
        <v/>
      </c>
      <c r="L44" s="88" t="str">
        <f t="shared" si="1"/>
        <v/>
      </c>
      <c r="M44" s="9"/>
      <c r="N44" s="9" t="str">
        <f>IF(C44="","",VLOOKUP(C44,Mercuriale!C:H,4,FALSE))</f>
        <v/>
      </c>
      <c r="O44" s="13" t="str">
        <f t="shared" si="2"/>
        <v/>
      </c>
    </row>
    <row r="45" spans="1:15" ht="16" x14ac:dyDescent="0.2">
      <c r="A45" s="13"/>
      <c r="B45" s="24"/>
      <c r="C45" s="83"/>
      <c r="D45" s="84" t="str">
        <f>IF(C45="","",VLOOKUP(C45,Tableau1[[INTITULE]:[PHT/U]],2,FALSE))</f>
        <v/>
      </c>
      <c r="E45" s="85"/>
      <c r="F45" s="85"/>
      <c r="G45" s="85"/>
      <c r="H45" s="85"/>
      <c r="I45" s="85"/>
      <c r="J45" s="86" t="str">
        <f t="shared" si="0"/>
        <v/>
      </c>
      <c r="K45" s="87" t="str">
        <f>IF(C45="","",VLOOKUP(C45,Tableau1[[INTITULE]:[PHT/U]],3,FALSE))</f>
        <v/>
      </c>
      <c r="L45" s="88" t="str">
        <f t="shared" si="1"/>
        <v/>
      </c>
      <c r="M45" s="9"/>
      <c r="N45" s="9" t="str">
        <f>IF(C45="","",VLOOKUP(C45,Mercuriale!C:H,4,FALSE))</f>
        <v/>
      </c>
      <c r="O45" s="13" t="str">
        <f t="shared" si="2"/>
        <v/>
      </c>
    </row>
    <row r="46" spans="1:15" ht="16" x14ac:dyDescent="0.2">
      <c r="A46" s="13"/>
      <c r="B46" s="27"/>
      <c r="C46" s="83"/>
      <c r="D46" s="84" t="str">
        <f>IF(C46="","",VLOOKUP(C46,Tableau1[[INTITULE]:[PHT/U]],2,FALSE))</f>
        <v/>
      </c>
      <c r="E46" s="85"/>
      <c r="F46" s="85"/>
      <c r="G46" s="85"/>
      <c r="H46" s="85"/>
      <c r="I46" s="85"/>
      <c r="J46" s="86" t="str">
        <f t="shared" si="0"/>
        <v/>
      </c>
      <c r="K46" s="87" t="str">
        <f>IF(C46="","",VLOOKUP(C46,Tableau1[[INTITULE]:[PHT/U]],3,FALSE))</f>
        <v/>
      </c>
      <c r="L46" s="88" t="str">
        <f t="shared" si="1"/>
        <v/>
      </c>
      <c r="M46" s="9"/>
      <c r="N46" s="9" t="str">
        <f>IF(C46="","",VLOOKUP(C46,Mercuriale!C:H,4,FALSE))</f>
        <v/>
      </c>
      <c r="O46" s="13" t="str">
        <f t="shared" si="2"/>
        <v/>
      </c>
    </row>
    <row r="47" spans="1:15" ht="16" x14ac:dyDescent="0.2">
      <c r="A47" s="13"/>
      <c r="B47" s="11"/>
      <c r="C47" s="83"/>
      <c r="D47" s="84" t="str">
        <f>IF(C47="","",VLOOKUP(C47,Tableau1[[INTITULE]:[PHT/U]],2,FALSE))</f>
        <v/>
      </c>
      <c r="E47" s="85"/>
      <c r="F47" s="85"/>
      <c r="G47" s="85"/>
      <c r="H47" s="85"/>
      <c r="I47" s="85"/>
      <c r="J47" s="86" t="str">
        <f t="shared" si="0"/>
        <v/>
      </c>
      <c r="K47" s="87" t="str">
        <f>IF(C47="","",VLOOKUP(C47,Tableau1[[INTITULE]:[PHT/U]],3,FALSE))</f>
        <v/>
      </c>
      <c r="L47" s="88" t="str">
        <f t="shared" si="1"/>
        <v/>
      </c>
      <c r="M47" s="9"/>
      <c r="N47" s="9" t="str">
        <f>IF(C47="","",VLOOKUP(C47,Mercuriale!C:H,4,FALSE))</f>
        <v/>
      </c>
      <c r="O47" s="13" t="str">
        <f t="shared" si="2"/>
        <v/>
      </c>
    </row>
    <row r="48" spans="1:15" ht="16" x14ac:dyDescent="0.2">
      <c r="A48" s="13"/>
      <c r="B48" s="11"/>
      <c r="C48" s="83"/>
      <c r="D48" s="84" t="str">
        <f>IF(C48="","",VLOOKUP(C48,Tableau1[[INTITULE]:[PHT/U]],2,FALSE))</f>
        <v/>
      </c>
      <c r="E48" s="85"/>
      <c r="F48" s="85"/>
      <c r="G48" s="85"/>
      <c r="H48" s="85"/>
      <c r="I48" s="85"/>
      <c r="J48" s="86" t="str">
        <f t="shared" si="0"/>
        <v/>
      </c>
      <c r="K48" s="87" t="str">
        <f>IF(C48="","",VLOOKUP(C48,Tableau1[[INTITULE]:[PHT/U]],3,FALSE))</f>
        <v/>
      </c>
      <c r="L48" s="88" t="str">
        <f t="shared" si="1"/>
        <v/>
      </c>
      <c r="M48" s="9"/>
      <c r="N48" s="9" t="str">
        <f>IF(C48="","",VLOOKUP(C48,Mercuriale!C:H,4,FALSE))</f>
        <v/>
      </c>
      <c r="O48" s="13" t="str">
        <f t="shared" si="2"/>
        <v/>
      </c>
    </row>
    <row r="49" spans="1:15" ht="16" x14ac:dyDescent="0.2">
      <c r="A49" s="13"/>
      <c r="B49" s="11"/>
      <c r="C49" s="83"/>
      <c r="D49" s="84" t="str">
        <f>IF(C49="","",VLOOKUP(C49,Tableau1[[INTITULE]:[PHT/U]],2,FALSE))</f>
        <v/>
      </c>
      <c r="E49" s="85"/>
      <c r="F49" s="85"/>
      <c r="G49" s="85"/>
      <c r="H49" s="85"/>
      <c r="I49" s="85"/>
      <c r="J49" s="86" t="str">
        <f t="shared" si="0"/>
        <v/>
      </c>
      <c r="K49" s="87" t="str">
        <f>IF(C49="","",VLOOKUP(C49,Tableau1[[INTITULE]:[PHT/U]],3,FALSE))</f>
        <v/>
      </c>
      <c r="L49" s="88" t="str">
        <f t="shared" si="1"/>
        <v/>
      </c>
      <c r="M49" s="9"/>
      <c r="N49" s="9" t="str">
        <f>IF(C49="","",VLOOKUP(C49,Mercuriale!C:H,4,FALSE))</f>
        <v/>
      </c>
      <c r="O49" s="13" t="str">
        <f t="shared" si="2"/>
        <v/>
      </c>
    </row>
    <row r="50" spans="1:15" ht="16" x14ac:dyDescent="0.2">
      <c r="A50" s="13"/>
      <c r="B50" s="11"/>
      <c r="C50" s="83"/>
      <c r="D50" s="84" t="str">
        <f>IF(C50="","",VLOOKUP(C50,Tableau1[[INTITULE]:[PHT/U]],2,FALSE))</f>
        <v/>
      </c>
      <c r="E50" s="85"/>
      <c r="F50" s="85"/>
      <c r="G50" s="85"/>
      <c r="H50" s="85"/>
      <c r="I50" s="85"/>
      <c r="J50" s="86" t="str">
        <f t="shared" si="0"/>
        <v/>
      </c>
      <c r="K50" s="87" t="str">
        <f>IF(C50="","",VLOOKUP(C50,Tableau1[[INTITULE]:[PHT/U]],3,FALSE))</f>
        <v/>
      </c>
      <c r="L50" s="88" t="str">
        <f t="shared" si="1"/>
        <v/>
      </c>
      <c r="M50" s="9"/>
      <c r="N50" s="9" t="str">
        <f>IF(C50="","",VLOOKUP(C50,Mercuriale!C:H,4,FALSE))</f>
        <v/>
      </c>
      <c r="O50" s="13" t="str">
        <f t="shared" si="2"/>
        <v/>
      </c>
    </row>
    <row r="51" spans="1:15" ht="16" x14ac:dyDescent="0.2">
      <c r="A51" s="13"/>
      <c r="B51" s="11"/>
      <c r="C51" s="83"/>
      <c r="D51" s="84" t="str">
        <f>IF(C51="","",VLOOKUP(C51,Tableau1[[INTITULE]:[PHT/U]],2,FALSE))</f>
        <v/>
      </c>
      <c r="E51" s="85"/>
      <c r="F51" s="85"/>
      <c r="G51" s="85"/>
      <c r="H51" s="85"/>
      <c r="I51" s="85"/>
      <c r="J51" s="86" t="str">
        <f t="shared" si="0"/>
        <v/>
      </c>
      <c r="K51" s="87" t="str">
        <f>IF(C51="","",VLOOKUP(C51,Tableau1[[INTITULE]:[PHT/U]],3,FALSE))</f>
        <v/>
      </c>
      <c r="L51" s="88" t="str">
        <f t="shared" si="1"/>
        <v/>
      </c>
      <c r="M51" s="9"/>
      <c r="N51" s="9" t="str">
        <f>IF(C51="","",VLOOKUP(C51,Mercuriale!C:H,4,FALSE))</f>
        <v/>
      </c>
      <c r="O51" s="13" t="str">
        <f t="shared" si="2"/>
        <v/>
      </c>
    </row>
    <row r="52" spans="1:15" ht="17" thickBot="1" x14ac:dyDescent="0.25">
      <c r="A52" s="13"/>
      <c r="B52" s="28"/>
      <c r="C52" s="90"/>
      <c r="D52" s="91" t="str">
        <f>IF(C52="","",VLOOKUP(C52,Tableau1[[INTITULE]:[PHT/U]],2,FALSE))</f>
        <v/>
      </c>
      <c r="E52" s="92"/>
      <c r="F52" s="92"/>
      <c r="G52" s="92"/>
      <c r="H52" s="92"/>
      <c r="I52" s="92"/>
      <c r="J52" s="93" t="str">
        <f>IF(C52="","",I52+H52+G52+F52+E52)</f>
        <v/>
      </c>
      <c r="K52" s="94" t="str">
        <f>IF(C52="","",VLOOKUP(C52,Tableau1[[INTITULE]:[PHT/U]],3,FALSE))</f>
        <v/>
      </c>
      <c r="L52" s="95" t="str">
        <f t="shared" si="1"/>
        <v/>
      </c>
      <c r="M52" s="9"/>
      <c r="N52" s="46" t="str">
        <f>IF(C52="","",VLOOKUP(C52,Mercuriale!C:H,4,FALSE))</f>
        <v/>
      </c>
      <c r="O52" s="47" t="str">
        <f t="shared" si="2"/>
        <v/>
      </c>
    </row>
    <row r="53" spans="1:15" ht="16" thickBot="1" x14ac:dyDescent="0.25">
      <c r="A53" s="13"/>
      <c r="B53" s="165"/>
      <c r="C53" s="166"/>
      <c r="D53" s="166"/>
      <c r="E53" s="166"/>
      <c r="F53" s="166"/>
      <c r="G53" s="166"/>
      <c r="H53" s="166"/>
      <c r="I53" s="167"/>
      <c r="J53" s="32" t="s">
        <v>10</v>
      </c>
      <c r="K53" s="33"/>
      <c r="L53" s="29">
        <f>SUM(L17:L52)</f>
        <v>0</v>
      </c>
      <c r="M53" s="9"/>
      <c r="N53" s="46" t="s">
        <v>23</v>
      </c>
      <c r="O53" s="47">
        <f>SUM(O17:O52)</f>
        <v>0</v>
      </c>
    </row>
    <row r="54" spans="1:15" ht="16" thickTop="1" x14ac:dyDescent="0.2">
      <c r="A54" s="13"/>
      <c r="B54" s="168"/>
      <c r="C54" s="169"/>
      <c r="D54" s="169"/>
      <c r="E54" s="169"/>
      <c r="F54" s="169"/>
      <c r="G54" s="169"/>
      <c r="H54" s="169"/>
      <c r="I54" s="170"/>
      <c r="J54" s="34" t="s">
        <v>11</v>
      </c>
      <c r="K54" s="35"/>
      <c r="L54" s="30">
        <f>SUM(L53)*0.02</f>
        <v>0</v>
      </c>
      <c r="M54" s="9"/>
    </row>
    <row r="55" spans="1:15" ht="16" thickBot="1" x14ac:dyDescent="0.25">
      <c r="A55" s="13"/>
      <c r="B55" s="171"/>
      <c r="C55" s="172"/>
      <c r="D55" s="172"/>
      <c r="E55" s="172"/>
      <c r="F55" s="172"/>
      <c r="G55" s="172"/>
      <c r="H55" s="172"/>
      <c r="I55" s="173"/>
      <c r="J55" s="36" t="s">
        <v>12</v>
      </c>
      <c r="K55" s="37"/>
      <c r="L55" s="31">
        <f>SUM(L53:L54)</f>
        <v>0</v>
      </c>
    </row>
    <row r="56" spans="1:15" ht="16" thickTop="1" x14ac:dyDescent="0.2"/>
  </sheetData>
  <sheetProtection selectLockedCells="1"/>
  <mergeCells count="18">
    <mergeCell ref="B53:I55"/>
    <mergeCell ref="C12:E12"/>
    <mergeCell ref="F12:G12"/>
    <mergeCell ref="C13:E13"/>
    <mergeCell ref="F13:G13"/>
    <mergeCell ref="K3:K4"/>
    <mergeCell ref="C15:I15"/>
    <mergeCell ref="J15:L15"/>
    <mergeCell ref="J3:J4"/>
    <mergeCell ref="H3:I4"/>
    <mergeCell ref="L3:L4"/>
    <mergeCell ref="C11:E11"/>
    <mergeCell ref="F11:G11"/>
    <mergeCell ref="B2:G4"/>
    <mergeCell ref="H2:I2"/>
    <mergeCell ref="B12:B14"/>
    <mergeCell ref="H5:L14"/>
    <mergeCell ref="C14:E14"/>
  </mergeCells>
  <dataValidations xWindow="911" yWindow="371" count="4">
    <dataValidation allowBlank="1" showInputMessage="1" showErrorMessage="1" prompt="Rentrer l'appellation de la recette." sqref="B2:G4"/>
    <dataValidation allowBlank="1" showInputMessage="1" showErrorMessage="1" prompt="Saisir le nom de l'auteur." sqref="L3:L4"/>
    <dataValidation type="list" allowBlank="1" showInputMessage="1" showErrorMessage="1" promptTitle="Intitulés" prompt="AB : amuse-bouche_x000a_EN : entrée_x000a_PO : poisson_x000a_VI : viande_x000a_FR : fromage_x000a_DE dessert_x000a_MI : mignardise" sqref="K3:K4">
      <formula1>"AB,EN,PO,VI,FR,DE,MI"</formula1>
    </dataValidation>
    <dataValidation allowBlank="1" showInputMessage="1" showErrorMessage="1" prompt="- Familles de produits : MAJUSCULE, GRAS et SOULIGNE_x000a_- Produits : sans mise en forme" sqref="C17:C52"/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I343"/>
  <sheetViews>
    <sheetView tabSelected="1" workbookViewId="0">
      <selection activeCell="C149" sqref="C149"/>
    </sheetView>
  </sheetViews>
  <sheetFormatPr baseColWidth="10" defaultRowHeight="15" x14ac:dyDescent="0.2"/>
  <cols>
    <col min="1" max="1" width="12.6640625" bestFit="1" customWidth="1"/>
    <col min="2" max="2" width="26.6640625" bestFit="1" customWidth="1"/>
    <col min="3" max="3" width="38.83203125" bestFit="1" customWidth="1"/>
    <col min="4" max="4" width="10.5" bestFit="1" customWidth="1"/>
    <col min="5" max="5" width="11.33203125" bestFit="1" customWidth="1"/>
    <col min="6" max="6" width="13.83203125" customWidth="1"/>
    <col min="7" max="7" width="14" customWidth="1"/>
    <col min="8" max="8" width="19.6640625" bestFit="1" customWidth="1"/>
    <col min="9" max="9" width="13.33203125" customWidth="1"/>
  </cols>
  <sheetData>
    <row r="1" spans="1:9" ht="57" customHeight="1" x14ac:dyDescent="0.2">
      <c r="A1" s="2" t="s">
        <v>29</v>
      </c>
      <c r="B1" s="2" t="s">
        <v>30</v>
      </c>
      <c r="C1" s="2" t="s">
        <v>31</v>
      </c>
      <c r="D1" s="2" t="s">
        <v>32</v>
      </c>
      <c r="E1" s="2" t="s">
        <v>15</v>
      </c>
      <c r="F1" s="2" t="s">
        <v>33</v>
      </c>
      <c r="G1" s="2" t="s">
        <v>41</v>
      </c>
      <c r="H1" s="2" t="s">
        <v>42</v>
      </c>
      <c r="I1" s="2" t="s">
        <v>63</v>
      </c>
    </row>
    <row r="2" spans="1:9" x14ac:dyDescent="0.2">
      <c r="A2" s="61" t="s">
        <v>20</v>
      </c>
      <c r="B2" s="61" t="s">
        <v>19</v>
      </c>
      <c r="C2" s="61" t="s">
        <v>46</v>
      </c>
      <c r="D2" s="62" t="s">
        <v>17</v>
      </c>
      <c r="E2" s="110">
        <v>6</v>
      </c>
      <c r="F2" s="62"/>
      <c r="G2" s="67"/>
      <c r="H2" s="62" t="s">
        <v>47</v>
      </c>
      <c r="I2" t="s">
        <v>64</v>
      </c>
    </row>
    <row r="3" spans="1:9" x14ac:dyDescent="0.2">
      <c r="A3" s="61" t="s">
        <v>20</v>
      </c>
      <c r="B3" s="61" t="s">
        <v>19</v>
      </c>
      <c r="C3" s="61" t="s">
        <v>48</v>
      </c>
      <c r="D3" s="62" t="s">
        <v>17</v>
      </c>
      <c r="E3" s="110">
        <v>6</v>
      </c>
      <c r="F3" s="62"/>
      <c r="G3" s="67"/>
      <c r="H3" s="62" t="s">
        <v>47</v>
      </c>
      <c r="I3" t="s">
        <v>64</v>
      </c>
    </row>
    <row r="4" spans="1:9" x14ac:dyDescent="0.2">
      <c r="A4" s="61" t="s">
        <v>57</v>
      </c>
      <c r="B4" s="61" t="s">
        <v>8</v>
      </c>
      <c r="C4" s="61" t="s">
        <v>50</v>
      </c>
      <c r="D4" s="62" t="s">
        <v>17</v>
      </c>
      <c r="E4" s="110">
        <v>13.09</v>
      </c>
      <c r="F4" s="72"/>
      <c r="G4" s="67"/>
      <c r="H4" s="72" t="s">
        <v>49</v>
      </c>
      <c r="I4" t="s">
        <v>64</v>
      </c>
    </row>
    <row r="5" spans="1:9" x14ac:dyDescent="0.2">
      <c r="A5" s="61" t="s">
        <v>57</v>
      </c>
      <c r="B5" s="61" t="s">
        <v>8</v>
      </c>
      <c r="C5" s="63" t="s">
        <v>51</v>
      </c>
      <c r="D5" s="62" t="s">
        <v>17</v>
      </c>
      <c r="E5" s="110">
        <v>25.1</v>
      </c>
      <c r="F5" s="62"/>
      <c r="G5" s="67"/>
      <c r="H5" s="62" t="s">
        <v>52</v>
      </c>
      <c r="I5" t="s">
        <v>64</v>
      </c>
    </row>
    <row r="6" spans="1:9" x14ac:dyDescent="0.2">
      <c r="A6" s="61" t="s">
        <v>57</v>
      </c>
      <c r="B6" s="61" t="s">
        <v>8</v>
      </c>
      <c r="C6" s="61" t="s">
        <v>53</v>
      </c>
      <c r="D6" s="62" t="s">
        <v>17</v>
      </c>
      <c r="E6" s="110">
        <v>11.08</v>
      </c>
      <c r="F6" s="62"/>
      <c r="G6" s="67"/>
      <c r="H6" s="62" t="s">
        <v>52</v>
      </c>
      <c r="I6" t="s">
        <v>64</v>
      </c>
    </row>
    <row r="7" spans="1:9" x14ac:dyDescent="0.2">
      <c r="A7" s="61" t="s">
        <v>57</v>
      </c>
      <c r="B7" s="61" t="s">
        <v>8</v>
      </c>
      <c r="C7" s="61" t="s">
        <v>54</v>
      </c>
      <c r="D7" s="62" t="s">
        <v>16</v>
      </c>
      <c r="E7" s="110">
        <v>35.369999999999997</v>
      </c>
      <c r="F7" s="62"/>
      <c r="G7" s="67"/>
      <c r="H7" s="62" t="s">
        <v>49</v>
      </c>
      <c r="I7" t="s">
        <v>64</v>
      </c>
    </row>
    <row r="8" spans="1:9" x14ac:dyDescent="0.2">
      <c r="A8" s="61" t="s">
        <v>57</v>
      </c>
      <c r="B8" s="61" t="s">
        <v>8</v>
      </c>
      <c r="C8" s="61" t="s">
        <v>55</v>
      </c>
      <c r="D8" s="62" t="s">
        <v>16</v>
      </c>
      <c r="E8" s="110">
        <v>35.369999999999997</v>
      </c>
      <c r="F8" s="62"/>
      <c r="G8" s="67"/>
      <c r="H8" s="62" t="s">
        <v>49</v>
      </c>
      <c r="I8" t="s">
        <v>64</v>
      </c>
    </row>
    <row r="9" spans="1:9" x14ac:dyDescent="0.2">
      <c r="A9" s="61" t="s">
        <v>57</v>
      </c>
      <c r="B9" s="61" t="s">
        <v>8</v>
      </c>
      <c r="C9" s="61" t="s">
        <v>56</v>
      </c>
      <c r="D9" s="62" t="s">
        <v>16</v>
      </c>
      <c r="E9" s="110">
        <v>6.88</v>
      </c>
      <c r="F9" s="62"/>
      <c r="G9" s="67"/>
      <c r="H9" s="62" t="s">
        <v>52</v>
      </c>
      <c r="I9" t="s">
        <v>64</v>
      </c>
    </row>
    <row r="10" spans="1:9" x14ac:dyDescent="0.2">
      <c r="A10" s="61" t="s">
        <v>57</v>
      </c>
      <c r="B10" s="61" t="s">
        <v>8</v>
      </c>
      <c r="C10" s="61" t="s">
        <v>58</v>
      </c>
      <c r="D10" s="62" t="s">
        <v>16</v>
      </c>
      <c r="E10" s="110">
        <v>11.6</v>
      </c>
      <c r="F10" s="62"/>
      <c r="G10" s="67"/>
      <c r="H10" s="62" t="s">
        <v>49</v>
      </c>
      <c r="I10" t="s">
        <v>64</v>
      </c>
    </row>
    <row r="11" spans="1:9" x14ac:dyDescent="0.2">
      <c r="A11" s="61" t="s">
        <v>57</v>
      </c>
      <c r="B11" s="61" t="s">
        <v>59</v>
      </c>
      <c r="C11" s="61" t="s">
        <v>60</v>
      </c>
      <c r="D11" s="62" t="s">
        <v>61</v>
      </c>
      <c r="E11" s="110">
        <v>0.28999999999999998</v>
      </c>
      <c r="F11" s="62"/>
      <c r="G11" s="67"/>
      <c r="H11" s="62" t="s">
        <v>62</v>
      </c>
      <c r="I11" t="s">
        <v>64</v>
      </c>
    </row>
    <row r="12" spans="1:9" x14ac:dyDescent="0.2">
      <c r="A12" s="61" t="s">
        <v>57</v>
      </c>
      <c r="B12" s="61" t="s">
        <v>8</v>
      </c>
      <c r="C12" s="61" t="s">
        <v>65</v>
      </c>
      <c r="D12" s="62" t="s">
        <v>17</v>
      </c>
      <c r="E12" s="110">
        <v>10.3</v>
      </c>
      <c r="F12" s="62"/>
      <c r="G12" s="67"/>
      <c r="H12" s="62" t="s">
        <v>66</v>
      </c>
      <c r="I12" t="s">
        <v>64</v>
      </c>
    </row>
    <row r="13" spans="1:9" x14ac:dyDescent="0.2">
      <c r="A13" s="61" t="s">
        <v>57</v>
      </c>
      <c r="B13" s="61" t="s">
        <v>8</v>
      </c>
      <c r="C13" s="61" t="s">
        <v>67</v>
      </c>
      <c r="D13" s="62" t="s">
        <v>17</v>
      </c>
      <c r="E13" s="110">
        <v>8.98</v>
      </c>
      <c r="F13" s="62"/>
      <c r="G13" s="67"/>
      <c r="H13" s="62" t="s">
        <v>66</v>
      </c>
      <c r="I13" t="s">
        <v>64</v>
      </c>
    </row>
    <row r="14" spans="1:9" x14ac:dyDescent="0.2">
      <c r="A14" s="61" t="s">
        <v>57</v>
      </c>
      <c r="B14" s="61" t="s">
        <v>8</v>
      </c>
      <c r="C14" s="61" t="s">
        <v>68</v>
      </c>
      <c r="D14" s="62" t="s">
        <v>17</v>
      </c>
      <c r="E14" s="110">
        <v>14.96</v>
      </c>
      <c r="F14" s="62"/>
      <c r="G14" s="67"/>
      <c r="H14" s="62" t="s">
        <v>69</v>
      </c>
      <c r="I14" t="s">
        <v>64</v>
      </c>
    </row>
    <row r="15" spans="1:9" x14ac:dyDescent="0.2">
      <c r="A15" s="61" t="s">
        <v>57</v>
      </c>
      <c r="B15" s="61" t="s">
        <v>8</v>
      </c>
      <c r="C15" s="61" t="s">
        <v>70</v>
      </c>
      <c r="D15" s="62" t="s">
        <v>17</v>
      </c>
      <c r="E15" s="110">
        <v>14.96</v>
      </c>
      <c r="F15" s="62"/>
      <c r="G15" s="67"/>
      <c r="H15" s="62" t="s">
        <v>69</v>
      </c>
      <c r="I15" t="s">
        <v>64</v>
      </c>
    </row>
    <row r="16" spans="1:9" x14ac:dyDescent="0.2">
      <c r="A16" s="61" t="s">
        <v>57</v>
      </c>
      <c r="B16" s="61" t="s">
        <v>8</v>
      </c>
      <c r="C16" s="1" t="s">
        <v>85</v>
      </c>
      <c r="D16" s="62" t="s">
        <v>17</v>
      </c>
      <c r="E16" s="111">
        <v>15.16</v>
      </c>
      <c r="F16" s="62"/>
      <c r="G16" s="67"/>
      <c r="H16" s="65" t="s">
        <v>75</v>
      </c>
      <c r="I16" s="103"/>
    </row>
    <row r="17" spans="1:9" x14ac:dyDescent="0.2">
      <c r="A17" s="61" t="s">
        <v>57</v>
      </c>
      <c r="B17" s="61" t="s">
        <v>8</v>
      </c>
      <c r="C17" s="1" t="s">
        <v>86</v>
      </c>
      <c r="D17" s="62" t="s">
        <v>17</v>
      </c>
      <c r="E17" s="111">
        <v>8.23</v>
      </c>
      <c r="F17" s="62"/>
      <c r="G17" s="67"/>
      <c r="H17" s="65" t="s">
        <v>76</v>
      </c>
      <c r="I17" s="103"/>
    </row>
    <row r="18" spans="1:9" x14ac:dyDescent="0.2">
      <c r="A18" s="61" t="s">
        <v>57</v>
      </c>
      <c r="B18" s="61" t="s">
        <v>8</v>
      </c>
      <c r="C18" s="1" t="s">
        <v>87</v>
      </c>
      <c r="D18" s="62" t="s">
        <v>17</v>
      </c>
      <c r="E18" s="111">
        <v>12.68</v>
      </c>
      <c r="F18" s="62"/>
      <c r="G18" s="67"/>
      <c r="H18" s="65" t="s">
        <v>76</v>
      </c>
      <c r="I18" s="103"/>
    </row>
    <row r="19" spans="1:9" x14ac:dyDescent="0.2">
      <c r="A19" s="61" t="s">
        <v>57</v>
      </c>
      <c r="B19" s="61" t="s">
        <v>8</v>
      </c>
      <c r="C19" s="1" t="s">
        <v>88</v>
      </c>
      <c r="D19" s="62" t="s">
        <v>17</v>
      </c>
      <c r="E19" s="111">
        <v>24.47</v>
      </c>
      <c r="F19" s="62"/>
      <c r="G19" s="67"/>
      <c r="H19" s="65" t="s">
        <v>76</v>
      </c>
      <c r="I19" s="103"/>
    </row>
    <row r="20" spans="1:9" x14ac:dyDescent="0.2">
      <c r="A20" s="61" t="s">
        <v>57</v>
      </c>
      <c r="B20" s="61" t="s">
        <v>8</v>
      </c>
      <c r="C20" s="1" t="s">
        <v>89</v>
      </c>
      <c r="D20" s="62" t="s">
        <v>17</v>
      </c>
      <c r="E20" s="111">
        <v>12.8</v>
      </c>
      <c r="F20" s="62"/>
      <c r="G20" s="67"/>
      <c r="H20" s="65" t="s">
        <v>76</v>
      </c>
      <c r="I20" s="103"/>
    </row>
    <row r="21" spans="1:9" x14ac:dyDescent="0.2">
      <c r="A21" s="61" t="s">
        <v>57</v>
      </c>
      <c r="B21" s="61" t="s">
        <v>8</v>
      </c>
      <c r="C21" s="1" t="s">
        <v>90</v>
      </c>
      <c r="D21" s="62" t="s">
        <v>17</v>
      </c>
      <c r="E21" s="111">
        <v>158.63999999999999</v>
      </c>
      <c r="F21" s="62"/>
      <c r="G21" s="67"/>
      <c r="H21" s="65" t="s">
        <v>77</v>
      </c>
      <c r="I21" t="s">
        <v>64</v>
      </c>
    </row>
    <row r="22" spans="1:9" x14ac:dyDescent="0.2">
      <c r="A22" s="61" t="s">
        <v>57</v>
      </c>
      <c r="B22" s="61" t="s">
        <v>8</v>
      </c>
      <c r="C22" s="1" t="s">
        <v>71</v>
      </c>
      <c r="D22" s="62" t="s">
        <v>18</v>
      </c>
      <c r="E22" s="111">
        <v>1.4</v>
      </c>
      <c r="F22" s="62"/>
      <c r="G22" s="67"/>
      <c r="H22" s="65" t="s">
        <v>78</v>
      </c>
      <c r="I22" s="103"/>
    </row>
    <row r="23" spans="1:9" x14ac:dyDescent="0.2">
      <c r="A23" s="61" t="s">
        <v>57</v>
      </c>
      <c r="B23" s="61" t="s">
        <v>8</v>
      </c>
      <c r="C23" t="s">
        <v>72</v>
      </c>
      <c r="D23" s="62" t="s">
        <v>17</v>
      </c>
      <c r="E23" s="112">
        <v>14.22</v>
      </c>
      <c r="F23" s="62"/>
      <c r="G23" s="67"/>
      <c r="H23" s="62" t="s">
        <v>79</v>
      </c>
      <c r="I23" t="s">
        <v>64</v>
      </c>
    </row>
    <row r="24" spans="1:9" x14ac:dyDescent="0.2">
      <c r="A24" s="61" t="s">
        <v>57</v>
      </c>
      <c r="B24" s="61" t="s">
        <v>8</v>
      </c>
      <c r="C24" s="101" t="s">
        <v>73</v>
      </c>
      <c r="D24" s="62" t="s">
        <v>17</v>
      </c>
      <c r="E24" s="111">
        <v>25.1</v>
      </c>
      <c r="F24" s="62"/>
      <c r="G24" s="67"/>
      <c r="H24" s="102" t="s">
        <v>49</v>
      </c>
      <c r="I24" t="s">
        <v>64</v>
      </c>
    </row>
    <row r="25" spans="1:9" x14ac:dyDescent="0.2">
      <c r="A25" s="61" t="s">
        <v>57</v>
      </c>
      <c r="B25" s="61" t="s">
        <v>8</v>
      </c>
      <c r="C25" s="101" t="s">
        <v>91</v>
      </c>
      <c r="D25" s="62" t="s">
        <v>17</v>
      </c>
      <c r="E25" s="111">
        <v>4.9800000000000004</v>
      </c>
      <c r="F25" s="62"/>
      <c r="G25" s="67"/>
      <c r="H25" s="102" t="s">
        <v>80</v>
      </c>
      <c r="I25" t="s">
        <v>64</v>
      </c>
    </row>
    <row r="26" spans="1:9" x14ac:dyDescent="0.2">
      <c r="A26" s="61" t="s">
        <v>57</v>
      </c>
      <c r="B26" s="61" t="s">
        <v>8</v>
      </c>
      <c r="C26" s="101" t="s">
        <v>92</v>
      </c>
      <c r="D26" s="62" t="s">
        <v>18</v>
      </c>
      <c r="E26" s="111">
        <v>7.56</v>
      </c>
      <c r="F26" s="62"/>
      <c r="G26" s="67"/>
      <c r="H26" s="102" t="s">
        <v>80</v>
      </c>
      <c r="I26" t="s">
        <v>64</v>
      </c>
    </row>
    <row r="27" spans="1:9" x14ac:dyDescent="0.2">
      <c r="A27" s="61" t="s">
        <v>57</v>
      </c>
      <c r="B27" s="61" t="s">
        <v>8</v>
      </c>
      <c r="C27" s="101" t="s">
        <v>93</v>
      </c>
      <c r="D27" s="62" t="s">
        <v>18</v>
      </c>
      <c r="E27" s="111">
        <v>2.76</v>
      </c>
      <c r="F27" s="62"/>
      <c r="G27" s="67"/>
      <c r="H27" s="102" t="s">
        <v>81</v>
      </c>
      <c r="I27" t="s">
        <v>64</v>
      </c>
    </row>
    <row r="28" spans="1:9" x14ac:dyDescent="0.2">
      <c r="A28" s="61" t="s">
        <v>57</v>
      </c>
      <c r="B28" s="61" t="s">
        <v>8</v>
      </c>
      <c r="C28" s="101" t="s">
        <v>94</v>
      </c>
      <c r="D28" s="62" t="s">
        <v>17</v>
      </c>
      <c r="E28" s="111">
        <v>15.6</v>
      </c>
      <c r="F28" s="62"/>
      <c r="G28" s="67"/>
      <c r="H28" s="102" t="s">
        <v>82</v>
      </c>
      <c r="I28" t="s">
        <v>64</v>
      </c>
    </row>
    <row r="29" spans="1:9" x14ac:dyDescent="0.2">
      <c r="A29" s="61" t="s">
        <v>57</v>
      </c>
      <c r="B29" s="61" t="s">
        <v>8</v>
      </c>
      <c r="C29" s="101" t="s">
        <v>95</v>
      </c>
      <c r="D29" s="62" t="s">
        <v>17</v>
      </c>
      <c r="E29" s="111">
        <v>8</v>
      </c>
      <c r="F29" s="62"/>
      <c r="G29" s="67"/>
      <c r="H29" s="102" t="s">
        <v>83</v>
      </c>
      <c r="I29" t="s">
        <v>64</v>
      </c>
    </row>
    <row r="30" spans="1:9" x14ac:dyDescent="0.2">
      <c r="A30" s="61" t="s">
        <v>57</v>
      </c>
      <c r="B30" s="61" t="s">
        <v>8</v>
      </c>
      <c r="C30" s="101" t="s">
        <v>74</v>
      </c>
      <c r="D30" s="62" t="s">
        <v>17</v>
      </c>
      <c r="E30" s="111">
        <v>8</v>
      </c>
      <c r="F30" s="62"/>
      <c r="G30" s="67"/>
      <c r="H30" s="102" t="s">
        <v>83</v>
      </c>
      <c r="I30" t="s">
        <v>64</v>
      </c>
    </row>
    <row r="31" spans="1:9" x14ac:dyDescent="0.2">
      <c r="A31" s="61" t="s">
        <v>57</v>
      </c>
      <c r="B31" s="61" t="s">
        <v>8</v>
      </c>
      <c r="C31" s="101" t="s">
        <v>96</v>
      </c>
      <c r="D31" s="62" t="s">
        <v>18</v>
      </c>
      <c r="E31" s="111">
        <v>12.51</v>
      </c>
      <c r="F31" s="62"/>
      <c r="G31" s="67"/>
      <c r="H31" s="102" t="s">
        <v>84</v>
      </c>
      <c r="I31" t="s">
        <v>64</v>
      </c>
    </row>
    <row r="32" spans="1:9" x14ac:dyDescent="0.2">
      <c r="A32" s="61" t="s">
        <v>57</v>
      </c>
      <c r="B32" s="61" t="s">
        <v>8</v>
      </c>
      <c r="C32" s="101" t="s">
        <v>97</v>
      </c>
      <c r="D32" s="62" t="s">
        <v>18</v>
      </c>
      <c r="E32" s="111">
        <v>75</v>
      </c>
      <c r="F32" s="62"/>
      <c r="G32" s="67"/>
      <c r="H32" s="102" t="s">
        <v>84</v>
      </c>
      <c r="I32" t="s">
        <v>64</v>
      </c>
    </row>
    <row r="33" spans="1:9" x14ac:dyDescent="0.2">
      <c r="A33" s="61" t="s">
        <v>9</v>
      </c>
      <c r="B33" s="61" t="s">
        <v>98</v>
      </c>
      <c r="C33" s="61" t="s">
        <v>99</v>
      </c>
      <c r="D33" s="62" t="s">
        <v>17</v>
      </c>
      <c r="E33" s="110">
        <v>3.59</v>
      </c>
      <c r="F33" s="62"/>
      <c r="G33" s="67"/>
      <c r="H33" s="65" t="s">
        <v>107</v>
      </c>
    </row>
    <row r="34" spans="1:9" x14ac:dyDescent="0.2">
      <c r="A34" s="61" t="s">
        <v>9</v>
      </c>
      <c r="B34" s="61" t="s">
        <v>21</v>
      </c>
      <c r="C34" s="1" t="s">
        <v>101</v>
      </c>
      <c r="D34" s="62" t="s">
        <v>17</v>
      </c>
      <c r="E34" s="110">
        <v>94.28</v>
      </c>
      <c r="F34" s="62"/>
      <c r="G34" s="67"/>
      <c r="H34" s="65" t="s">
        <v>107</v>
      </c>
    </row>
    <row r="35" spans="1:9" x14ac:dyDescent="0.2">
      <c r="A35" s="61" t="s">
        <v>9</v>
      </c>
      <c r="B35" s="61" t="s">
        <v>21</v>
      </c>
      <c r="C35" s="1" t="s">
        <v>102</v>
      </c>
      <c r="D35" s="62" t="s">
        <v>17</v>
      </c>
      <c r="E35" s="110">
        <v>21.6</v>
      </c>
      <c r="F35" s="62"/>
      <c r="G35" s="67"/>
      <c r="H35" s="65" t="s">
        <v>107</v>
      </c>
    </row>
    <row r="36" spans="1:9" x14ac:dyDescent="0.2">
      <c r="A36" s="61" t="s">
        <v>9</v>
      </c>
      <c r="B36" s="61" t="s">
        <v>108</v>
      </c>
      <c r="C36" s="1" t="s">
        <v>100</v>
      </c>
      <c r="D36" s="65" t="s">
        <v>18</v>
      </c>
      <c r="E36" s="110">
        <v>12.15</v>
      </c>
      <c r="F36" s="65"/>
      <c r="G36" s="67"/>
      <c r="H36" s="65" t="s">
        <v>107</v>
      </c>
    </row>
    <row r="37" spans="1:9" x14ac:dyDescent="0.2">
      <c r="A37" s="61" t="s">
        <v>9</v>
      </c>
      <c r="B37" s="61" t="s">
        <v>21</v>
      </c>
      <c r="C37" s="1" t="s">
        <v>103</v>
      </c>
      <c r="D37" s="62" t="s">
        <v>17</v>
      </c>
      <c r="E37" s="110">
        <v>1.8</v>
      </c>
      <c r="F37" s="62"/>
      <c r="G37" s="67"/>
      <c r="H37" s="65" t="s">
        <v>107</v>
      </c>
    </row>
    <row r="38" spans="1:9" x14ac:dyDescent="0.2">
      <c r="A38" s="61" t="s">
        <v>9</v>
      </c>
      <c r="B38" s="61" t="s">
        <v>21</v>
      </c>
      <c r="C38" s="1" t="s">
        <v>104</v>
      </c>
      <c r="D38" s="62" t="s">
        <v>17</v>
      </c>
      <c r="E38" s="110">
        <v>2.44</v>
      </c>
      <c r="F38" s="62"/>
      <c r="G38" s="67"/>
      <c r="H38" s="65" t="s">
        <v>107</v>
      </c>
    </row>
    <row r="39" spans="1:9" x14ac:dyDescent="0.2">
      <c r="A39" s="61" t="s">
        <v>9</v>
      </c>
      <c r="B39" s="61" t="s">
        <v>21</v>
      </c>
      <c r="C39" s="1" t="s">
        <v>105</v>
      </c>
      <c r="D39" s="62" t="s">
        <v>17</v>
      </c>
      <c r="E39" s="110">
        <v>74</v>
      </c>
      <c r="F39" s="62"/>
      <c r="G39" s="67"/>
      <c r="H39" s="65" t="s">
        <v>77</v>
      </c>
      <c r="I39" t="s">
        <v>64</v>
      </c>
    </row>
    <row r="40" spans="1:9" x14ac:dyDescent="0.2">
      <c r="A40" s="61" t="s">
        <v>9</v>
      </c>
      <c r="B40" s="61" t="s">
        <v>21</v>
      </c>
      <c r="C40" s="1" t="s">
        <v>106</v>
      </c>
      <c r="D40" s="62" t="s">
        <v>17</v>
      </c>
      <c r="E40" s="110">
        <v>14.11</v>
      </c>
      <c r="F40" s="62"/>
      <c r="G40" s="67"/>
      <c r="H40" s="65" t="s">
        <v>77</v>
      </c>
      <c r="I40" t="s">
        <v>64</v>
      </c>
    </row>
    <row r="41" spans="1:9" x14ac:dyDescent="0.2">
      <c r="A41" s="61" t="s">
        <v>9</v>
      </c>
      <c r="B41" s="61" t="s">
        <v>108</v>
      </c>
      <c r="C41" s="1" t="s">
        <v>109</v>
      </c>
      <c r="D41" s="62" t="s">
        <v>18</v>
      </c>
      <c r="E41" s="110">
        <v>11.94</v>
      </c>
      <c r="F41" s="62"/>
      <c r="G41" s="67"/>
      <c r="H41" s="65" t="s">
        <v>107</v>
      </c>
    </row>
    <row r="42" spans="1:9" x14ac:dyDescent="0.2">
      <c r="A42" s="61" t="s">
        <v>9</v>
      </c>
      <c r="B42" s="61" t="s">
        <v>108</v>
      </c>
      <c r="C42" s="1" t="s">
        <v>110</v>
      </c>
      <c r="D42" s="62" t="s">
        <v>18</v>
      </c>
      <c r="E42" s="110">
        <v>107.9</v>
      </c>
      <c r="F42" s="62"/>
      <c r="G42" s="67"/>
      <c r="H42" s="65" t="s">
        <v>107</v>
      </c>
    </row>
    <row r="43" spans="1:9" x14ac:dyDescent="0.2">
      <c r="A43" s="61" t="s">
        <v>9</v>
      </c>
      <c r="B43" s="61" t="s">
        <v>108</v>
      </c>
      <c r="C43" s="1" t="s">
        <v>111</v>
      </c>
      <c r="D43" s="62" t="s">
        <v>18</v>
      </c>
      <c r="E43" s="110">
        <v>16.2</v>
      </c>
      <c r="F43" s="62"/>
      <c r="G43" s="67"/>
      <c r="H43" s="65" t="s">
        <v>77</v>
      </c>
      <c r="I43" t="s">
        <v>64</v>
      </c>
    </row>
    <row r="44" spans="1:9" x14ac:dyDescent="0.2">
      <c r="A44" s="61" t="s">
        <v>9</v>
      </c>
      <c r="B44" s="61" t="s">
        <v>108</v>
      </c>
      <c r="C44" s="1" t="s">
        <v>112</v>
      </c>
      <c r="D44" s="62" t="s">
        <v>18</v>
      </c>
      <c r="E44" s="110">
        <v>26.48</v>
      </c>
      <c r="F44" s="62"/>
      <c r="G44" s="67"/>
      <c r="H44" s="65" t="s">
        <v>77</v>
      </c>
      <c r="I44" t="s">
        <v>64</v>
      </c>
    </row>
    <row r="45" spans="1:9" x14ac:dyDescent="0.2">
      <c r="A45" s="61" t="s">
        <v>9</v>
      </c>
      <c r="B45" s="61" t="s">
        <v>108</v>
      </c>
      <c r="C45" s="1" t="s">
        <v>113</v>
      </c>
      <c r="D45" s="62" t="s">
        <v>18</v>
      </c>
      <c r="E45" s="110">
        <v>37.479999999999997</v>
      </c>
      <c r="F45" s="62"/>
      <c r="G45" s="67"/>
      <c r="H45" s="65" t="s">
        <v>77</v>
      </c>
      <c r="I45" t="s">
        <v>64</v>
      </c>
    </row>
    <row r="46" spans="1:9" x14ac:dyDescent="0.2">
      <c r="A46" s="61" t="s">
        <v>9</v>
      </c>
      <c r="B46" s="61" t="s">
        <v>108</v>
      </c>
      <c r="C46" s="1" t="s">
        <v>114</v>
      </c>
      <c r="D46" s="62" t="s">
        <v>18</v>
      </c>
      <c r="E46" s="110">
        <v>28.32</v>
      </c>
      <c r="F46" s="62"/>
      <c r="G46" s="67"/>
      <c r="H46" s="65" t="s">
        <v>77</v>
      </c>
      <c r="I46" t="s">
        <v>64</v>
      </c>
    </row>
    <row r="47" spans="1:9" x14ac:dyDescent="0.2">
      <c r="A47" s="61" t="s">
        <v>9</v>
      </c>
      <c r="B47" s="61" t="s">
        <v>108</v>
      </c>
      <c r="C47" s="1" t="s">
        <v>115</v>
      </c>
      <c r="D47" s="62" t="s">
        <v>18</v>
      </c>
      <c r="E47" s="110">
        <v>28.32</v>
      </c>
      <c r="F47" s="62"/>
      <c r="G47" s="67"/>
      <c r="H47" s="65" t="s">
        <v>77</v>
      </c>
      <c r="I47" t="s">
        <v>64</v>
      </c>
    </row>
    <row r="48" spans="1:9" x14ac:dyDescent="0.2">
      <c r="A48" s="61" t="s">
        <v>9</v>
      </c>
      <c r="B48" s="61" t="s">
        <v>108</v>
      </c>
      <c r="C48" s="1" t="s">
        <v>116</v>
      </c>
      <c r="D48" s="62" t="s">
        <v>18</v>
      </c>
      <c r="E48" s="110">
        <v>25.12</v>
      </c>
      <c r="F48" s="62"/>
      <c r="G48" s="67"/>
      <c r="H48" s="65" t="s">
        <v>77</v>
      </c>
      <c r="I48" t="s">
        <v>64</v>
      </c>
    </row>
    <row r="49" spans="1:9" x14ac:dyDescent="0.2">
      <c r="A49" s="61" t="s">
        <v>9</v>
      </c>
      <c r="B49" s="61" t="s">
        <v>118</v>
      </c>
      <c r="C49" s="1" t="s">
        <v>119</v>
      </c>
      <c r="D49" s="62" t="s">
        <v>16</v>
      </c>
      <c r="E49" s="110">
        <v>6.2</v>
      </c>
      <c r="F49" s="62"/>
      <c r="G49" s="67"/>
      <c r="H49" s="65" t="s">
        <v>76</v>
      </c>
    </row>
    <row r="50" spans="1:9" x14ac:dyDescent="0.2">
      <c r="A50" s="61" t="s">
        <v>9</v>
      </c>
      <c r="B50" s="61" t="s">
        <v>118</v>
      </c>
      <c r="C50" s="1" t="s">
        <v>120</v>
      </c>
      <c r="D50" s="62" t="s">
        <v>16</v>
      </c>
      <c r="E50" s="110">
        <v>9.24</v>
      </c>
      <c r="F50" s="62"/>
      <c r="G50" s="67"/>
      <c r="H50" s="65" t="s">
        <v>77</v>
      </c>
      <c r="I50" t="s">
        <v>64</v>
      </c>
    </row>
    <row r="51" spans="1:9" x14ac:dyDescent="0.2">
      <c r="A51" s="61" t="s">
        <v>9</v>
      </c>
      <c r="B51" s="61" t="s">
        <v>118</v>
      </c>
      <c r="C51" s="1" t="s">
        <v>121</v>
      </c>
      <c r="D51" s="62" t="s">
        <v>16</v>
      </c>
      <c r="E51" s="110">
        <v>12.36</v>
      </c>
      <c r="F51" s="62"/>
      <c r="G51" s="67"/>
      <c r="H51" s="65" t="s">
        <v>77</v>
      </c>
      <c r="I51" t="s">
        <v>64</v>
      </c>
    </row>
    <row r="52" spans="1:9" x14ac:dyDescent="0.2">
      <c r="A52" s="61" t="s">
        <v>9</v>
      </c>
      <c r="B52" s="61" t="s">
        <v>118</v>
      </c>
      <c r="C52" s="1" t="s">
        <v>122</v>
      </c>
      <c r="D52" s="62" t="s">
        <v>16</v>
      </c>
      <c r="E52" s="110">
        <v>12.36</v>
      </c>
      <c r="F52" s="62"/>
      <c r="G52" s="67"/>
      <c r="H52" s="65" t="s">
        <v>77</v>
      </c>
      <c r="I52" t="s">
        <v>64</v>
      </c>
    </row>
    <row r="53" spans="1:9" x14ac:dyDescent="0.2">
      <c r="A53" s="61" t="s">
        <v>9</v>
      </c>
      <c r="B53" s="61" t="s">
        <v>118</v>
      </c>
      <c r="C53" s="1" t="s">
        <v>123</v>
      </c>
      <c r="D53" s="62" t="s">
        <v>16</v>
      </c>
      <c r="E53" s="110">
        <v>17.52</v>
      </c>
      <c r="F53" s="62"/>
      <c r="G53" s="67"/>
      <c r="H53" s="65" t="s">
        <v>77</v>
      </c>
      <c r="I53" t="s">
        <v>64</v>
      </c>
    </row>
    <row r="54" spans="1:9" x14ac:dyDescent="0.2">
      <c r="A54" s="61" t="s">
        <v>9</v>
      </c>
      <c r="B54" s="61" t="s">
        <v>118</v>
      </c>
      <c r="C54" s="1" t="s">
        <v>124</v>
      </c>
      <c r="D54" s="62" t="s">
        <v>16</v>
      </c>
      <c r="E54" s="110">
        <v>12.12</v>
      </c>
      <c r="F54" s="62"/>
      <c r="G54" s="67"/>
      <c r="H54" s="65" t="s">
        <v>77</v>
      </c>
      <c r="I54" t="s">
        <v>64</v>
      </c>
    </row>
    <row r="55" spans="1:9" x14ac:dyDescent="0.2">
      <c r="A55" s="61" t="s">
        <v>9</v>
      </c>
      <c r="B55" s="61" t="s">
        <v>118</v>
      </c>
      <c r="C55" s="1" t="s">
        <v>125</v>
      </c>
      <c r="D55" s="62" t="s">
        <v>16</v>
      </c>
      <c r="E55" s="110">
        <v>7.26</v>
      </c>
      <c r="F55" s="62"/>
      <c r="G55" s="67"/>
      <c r="H55" s="65" t="s">
        <v>77</v>
      </c>
      <c r="I55" t="s">
        <v>64</v>
      </c>
    </row>
    <row r="56" spans="1:9" x14ac:dyDescent="0.2">
      <c r="A56" s="61" t="s">
        <v>9</v>
      </c>
      <c r="B56" s="61" t="s">
        <v>118</v>
      </c>
      <c r="C56" s="1" t="s">
        <v>126</v>
      </c>
      <c r="D56" s="62" t="s">
        <v>16</v>
      </c>
      <c r="E56" s="110">
        <v>12.12</v>
      </c>
      <c r="F56" s="62"/>
      <c r="G56" s="67"/>
      <c r="H56" s="65" t="s">
        <v>77</v>
      </c>
      <c r="I56" t="s">
        <v>64</v>
      </c>
    </row>
    <row r="57" spans="1:9" x14ac:dyDescent="0.2">
      <c r="A57" s="61" t="s">
        <v>9</v>
      </c>
      <c r="B57" s="61" t="s">
        <v>118</v>
      </c>
      <c r="C57" s="1" t="s">
        <v>127</v>
      </c>
      <c r="D57" s="62" t="s">
        <v>16</v>
      </c>
      <c r="E57" s="110">
        <v>12.12</v>
      </c>
      <c r="F57" s="62"/>
      <c r="G57" s="67"/>
      <c r="H57" s="65" t="s">
        <v>77</v>
      </c>
      <c r="I57" t="s">
        <v>64</v>
      </c>
    </row>
    <row r="58" spans="1:9" x14ac:dyDescent="0.2">
      <c r="A58" s="61" t="s">
        <v>9</v>
      </c>
      <c r="B58" s="61" t="s">
        <v>118</v>
      </c>
      <c r="C58" s="1" t="s">
        <v>128</v>
      </c>
      <c r="D58" s="62" t="s">
        <v>16</v>
      </c>
      <c r="E58" s="110">
        <v>12.12</v>
      </c>
      <c r="F58" s="62"/>
      <c r="G58" s="67"/>
      <c r="H58" s="65" t="s">
        <v>77</v>
      </c>
      <c r="I58" t="s">
        <v>64</v>
      </c>
    </row>
    <row r="59" spans="1:9" x14ac:dyDescent="0.2">
      <c r="A59" s="61" t="s">
        <v>9</v>
      </c>
      <c r="B59" s="61" t="s">
        <v>118</v>
      </c>
      <c r="C59" s="1" t="s">
        <v>129</v>
      </c>
      <c r="D59" s="62" t="s">
        <v>16</v>
      </c>
      <c r="E59" s="110">
        <v>8.34</v>
      </c>
      <c r="F59" s="62"/>
      <c r="G59" s="67"/>
      <c r="H59" s="65" t="s">
        <v>77</v>
      </c>
      <c r="I59" t="s">
        <v>64</v>
      </c>
    </row>
    <row r="60" spans="1:9" x14ac:dyDescent="0.2">
      <c r="A60" s="61" t="s">
        <v>9</v>
      </c>
      <c r="B60" s="61" t="s">
        <v>118</v>
      </c>
      <c r="C60" s="1" t="s">
        <v>130</v>
      </c>
      <c r="D60" s="62" t="s">
        <v>16</v>
      </c>
      <c r="E60" s="110">
        <v>8.34</v>
      </c>
      <c r="F60" s="62"/>
      <c r="G60" s="67"/>
      <c r="H60" s="65" t="s">
        <v>77</v>
      </c>
      <c r="I60" t="s">
        <v>64</v>
      </c>
    </row>
    <row r="61" spans="1:9" x14ac:dyDescent="0.2">
      <c r="A61" s="61" t="s">
        <v>9</v>
      </c>
      <c r="B61" s="61" t="s">
        <v>118</v>
      </c>
      <c r="C61" s="1" t="s">
        <v>131</v>
      </c>
      <c r="D61" s="62" t="s">
        <v>16</v>
      </c>
      <c r="E61" s="110">
        <v>8.34</v>
      </c>
      <c r="F61" s="62"/>
      <c r="G61" s="67"/>
      <c r="H61" s="65" t="s">
        <v>77</v>
      </c>
      <c r="I61" t="s">
        <v>64</v>
      </c>
    </row>
    <row r="62" spans="1:9" x14ac:dyDescent="0.2">
      <c r="A62" s="61" t="s">
        <v>9</v>
      </c>
      <c r="B62" s="61" t="s">
        <v>118</v>
      </c>
      <c r="C62" s="1" t="s">
        <v>132</v>
      </c>
      <c r="D62" s="62" t="s">
        <v>16</v>
      </c>
      <c r="E62" s="110">
        <v>8.34</v>
      </c>
      <c r="F62" s="62"/>
      <c r="G62" s="67"/>
      <c r="H62" s="65" t="s">
        <v>77</v>
      </c>
      <c r="I62" t="s">
        <v>64</v>
      </c>
    </row>
    <row r="63" spans="1:9" x14ac:dyDescent="0.2">
      <c r="A63" s="61" t="s">
        <v>9</v>
      </c>
      <c r="B63" s="61" t="s">
        <v>118</v>
      </c>
      <c r="C63" s="101" t="s">
        <v>117</v>
      </c>
      <c r="D63" s="62" t="s">
        <v>16</v>
      </c>
      <c r="E63" s="110">
        <v>6.84</v>
      </c>
      <c r="F63" s="62"/>
      <c r="G63" s="67"/>
      <c r="H63" s="102" t="s">
        <v>135</v>
      </c>
      <c r="I63" t="s">
        <v>64</v>
      </c>
    </row>
    <row r="64" spans="1:9" x14ac:dyDescent="0.2">
      <c r="A64" s="61" t="s">
        <v>9</v>
      </c>
      <c r="B64" s="61" t="s">
        <v>118</v>
      </c>
      <c r="C64" s="101" t="s">
        <v>133</v>
      </c>
      <c r="D64" s="62" t="s">
        <v>16</v>
      </c>
      <c r="E64" s="110">
        <v>7.76</v>
      </c>
      <c r="F64" s="62"/>
      <c r="G64" s="67"/>
      <c r="H64" s="102" t="s">
        <v>135</v>
      </c>
      <c r="I64" t="s">
        <v>64</v>
      </c>
    </row>
    <row r="65" spans="1:9" x14ac:dyDescent="0.2">
      <c r="A65" s="61" t="s">
        <v>9</v>
      </c>
      <c r="B65" s="61" t="s">
        <v>118</v>
      </c>
      <c r="C65" s="101" t="s">
        <v>134</v>
      </c>
      <c r="D65" s="62" t="s">
        <v>16</v>
      </c>
      <c r="E65" s="110">
        <v>1.79</v>
      </c>
      <c r="F65" s="62"/>
      <c r="G65" s="67"/>
      <c r="H65" s="102" t="s">
        <v>136</v>
      </c>
      <c r="I65" t="s">
        <v>64</v>
      </c>
    </row>
    <row r="66" spans="1:9" x14ac:dyDescent="0.2">
      <c r="A66" s="61" t="s">
        <v>137</v>
      </c>
      <c r="B66" s="61"/>
      <c r="C66" s="101" t="s">
        <v>138</v>
      </c>
      <c r="D66" s="62" t="s">
        <v>17</v>
      </c>
      <c r="E66" s="111">
        <v>40.299999999999997</v>
      </c>
      <c r="F66" s="62"/>
      <c r="G66" s="67"/>
      <c r="H66" s="102" t="s">
        <v>151</v>
      </c>
    </row>
    <row r="67" spans="1:9" x14ac:dyDescent="0.2">
      <c r="A67" s="61" t="s">
        <v>137</v>
      </c>
      <c r="B67" s="61"/>
      <c r="C67" s="1" t="s">
        <v>139</v>
      </c>
      <c r="D67" s="62" t="s">
        <v>17</v>
      </c>
      <c r="E67" s="111">
        <v>16.55</v>
      </c>
      <c r="F67" s="62"/>
      <c r="G67" s="67"/>
      <c r="H67" s="65" t="s">
        <v>76</v>
      </c>
    </row>
    <row r="68" spans="1:9" x14ac:dyDescent="0.2">
      <c r="A68" s="61" t="s">
        <v>137</v>
      </c>
      <c r="B68" s="61" t="s">
        <v>154</v>
      </c>
      <c r="C68" s="1" t="s">
        <v>140</v>
      </c>
      <c r="D68" s="62" t="s">
        <v>17</v>
      </c>
      <c r="E68" s="111">
        <v>6.95</v>
      </c>
      <c r="F68" s="62"/>
      <c r="G68" s="67">
        <v>10100</v>
      </c>
      <c r="H68" s="65" t="s">
        <v>152</v>
      </c>
    </row>
    <row r="69" spans="1:9" x14ac:dyDescent="0.2">
      <c r="A69" s="61" t="s">
        <v>137</v>
      </c>
      <c r="B69" s="61" t="s">
        <v>154</v>
      </c>
      <c r="C69" s="1" t="s">
        <v>141</v>
      </c>
      <c r="D69" s="62" t="s">
        <v>17</v>
      </c>
      <c r="E69" s="111">
        <v>15.85</v>
      </c>
      <c r="F69" s="62"/>
      <c r="G69" s="67">
        <v>10140</v>
      </c>
      <c r="H69" s="65" t="s">
        <v>152</v>
      </c>
    </row>
    <row r="70" spans="1:9" x14ac:dyDescent="0.2">
      <c r="A70" s="61" t="s">
        <v>137</v>
      </c>
      <c r="B70" s="61" t="s">
        <v>154</v>
      </c>
      <c r="C70" s="1" t="s">
        <v>142</v>
      </c>
      <c r="D70" s="62" t="s">
        <v>17</v>
      </c>
      <c r="E70" s="111">
        <v>13.95</v>
      </c>
      <c r="F70" s="62"/>
      <c r="G70" s="67">
        <v>10150</v>
      </c>
      <c r="H70" s="65" t="s">
        <v>152</v>
      </c>
    </row>
    <row r="71" spans="1:9" x14ac:dyDescent="0.2">
      <c r="A71" s="61" t="s">
        <v>137</v>
      </c>
      <c r="B71" s="61" t="s">
        <v>157</v>
      </c>
      <c r="C71" s="1" t="s">
        <v>143</v>
      </c>
      <c r="D71" s="62" t="s">
        <v>17</v>
      </c>
      <c r="E71" s="111">
        <v>18.3</v>
      </c>
      <c r="F71" s="62"/>
      <c r="G71" s="67">
        <v>14012</v>
      </c>
      <c r="H71" s="65" t="s">
        <v>152</v>
      </c>
    </row>
    <row r="72" spans="1:9" x14ac:dyDescent="0.2">
      <c r="A72" s="61" t="s">
        <v>137</v>
      </c>
      <c r="B72" s="61" t="s">
        <v>153</v>
      </c>
      <c r="C72" s="1" t="s">
        <v>144</v>
      </c>
      <c r="D72" s="62" t="s">
        <v>17</v>
      </c>
      <c r="E72" s="111">
        <v>10.199999999999999</v>
      </c>
      <c r="F72" s="62"/>
      <c r="G72" s="67">
        <v>14330</v>
      </c>
      <c r="H72" s="65" t="s">
        <v>152</v>
      </c>
    </row>
    <row r="73" spans="1:9" x14ac:dyDescent="0.2">
      <c r="A73" s="61" t="s">
        <v>137</v>
      </c>
      <c r="B73" s="61" t="s">
        <v>153</v>
      </c>
      <c r="C73" s="1" t="s">
        <v>145</v>
      </c>
      <c r="D73" s="62" t="s">
        <v>17</v>
      </c>
      <c r="E73" s="111">
        <v>11.25</v>
      </c>
      <c r="F73" s="62"/>
      <c r="G73" s="67">
        <v>14331</v>
      </c>
      <c r="H73" s="65" t="s">
        <v>152</v>
      </c>
    </row>
    <row r="74" spans="1:9" x14ac:dyDescent="0.2">
      <c r="A74" s="61" t="s">
        <v>137</v>
      </c>
      <c r="B74" s="61" t="s">
        <v>153</v>
      </c>
      <c r="C74" s="1" t="s">
        <v>146</v>
      </c>
      <c r="D74" s="62" t="s">
        <v>17</v>
      </c>
      <c r="E74" s="111">
        <v>12.6</v>
      </c>
      <c r="F74" s="62"/>
      <c r="G74" s="67">
        <v>14332</v>
      </c>
      <c r="H74" s="65" t="s">
        <v>152</v>
      </c>
    </row>
    <row r="75" spans="1:9" x14ac:dyDescent="0.2">
      <c r="A75" s="61" t="s">
        <v>137</v>
      </c>
      <c r="B75" s="61" t="s">
        <v>153</v>
      </c>
      <c r="C75" s="1" t="s">
        <v>147</v>
      </c>
      <c r="D75" s="62" t="s">
        <v>17</v>
      </c>
      <c r="E75" s="111">
        <v>6.9</v>
      </c>
      <c r="F75" s="62"/>
      <c r="G75" s="67">
        <v>14334</v>
      </c>
      <c r="H75" s="65" t="s">
        <v>152</v>
      </c>
    </row>
    <row r="76" spans="1:9" x14ac:dyDescent="0.2">
      <c r="A76" s="61" t="s">
        <v>137</v>
      </c>
      <c r="B76" s="61" t="s">
        <v>153</v>
      </c>
      <c r="C76" s="1" t="s">
        <v>148</v>
      </c>
      <c r="D76" s="62" t="s">
        <v>17</v>
      </c>
      <c r="E76" s="111">
        <v>7.98</v>
      </c>
      <c r="F76" s="62"/>
      <c r="G76" s="67">
        <v>14335</v>
      </c>
      <c r="H76" s="65" t="s">
        <v>152</v>
      </c>
    </row>
    <row r="77" spans="1:9" x14ac:dyDescent="0.2">
      <c r="A77" s="61" t="s">
        <v>137</v>
      </c>
      <c r="B77" s="61" t="s">
        <v>153</v>
      </c>
      <c r="C77" s="1" t="s">
        <v>149</v>
      </c>
      <c r="D77" s="62" t="s">
        <v>17</v>
      </c>
      <c r="E77" s="111">
        <v>7.15</v>
      </c>
      <c r="F77" s="62"/>
      <c r="G77" s="67">
        <v>14336</v>
      </c>
      <c r="H77" s="65" t="s">
        <v>152</v>
      </c>
    </row>
    <row r="78" spans="1:9" x14ac:dyDescent="0.2">
      <c r="A78" s="61" t="s">
        <v>137</v>
      </c>
      <c r="B78" s="61" t="s">
        <v>153</v>
      </c>
      <c r="C78" s="1" t="s">
        <v>150</v>
      </c>
      <c r="D78" s="62" t="s">
        <v>17</v>
      </c>
      <c r="E78" s="111">
        <v>16.95</v>
      </c>
      <c r="F78" s="62"/>
      <c r="G78" s="67">
        <v>15690</v>
      </c>
      <c r="H78" s="65" t="s">
        <v>152</v>
      </c>
    </row>
    <row r="79" spans="1:9" x14ac:dyDescent="0.2">
      <c r="A79" s="61" t="s">
        <v>137</v>
      </c>
      <c r="B79" s="61" t="s">
        <v>43</v>
      </c>
      <c r="C79" s="61" t="s">
        <v>155</v>
      </c>
      <c r="D79" s="62" t="s">
        <v>16</v>
      </c>
      <c r="E79" s="110">
        <v>16.3</v>
      </c>
      <c r="F79" s="62"/>
      <c r="G79" s="67">
        <v>22710</v>
      </c>
      <c r="H79" s="65" t="s">
        <v>152</v>
      </c>
    </row>
    <row r="80" spans="1:9" x14ac:dyDescent="0.2">
      <c r="A80" s="61" t="s">
        <v>137</v>
      </c>
      <c r="B80" s="61" t="s">
        <v>43</v>
      </c>
      <c r="C80" s="61" t="s">
        <v>156</v>
      </c>
      <c r="D80" s="62" t="s">
        <v>17</v>
      </c>
      <c r="E80" s="110">
        <v>15.5</v>
      </c>
      <c r="F80" s="62"/>
      <c r="G80" s="67">
        <v>22711</v>
      </c>
      <c r="H80" s="65" t="s">
        <v>152</v>
      </c>
    </row>
    <row r="81" spans="1:9" x14ac:dyDescent="0.2">
      <c r="A81" s="61" t="s">
        <v>137</v>
      </c>
      <c r="B81" s="61" t="s">
        <v>157</v>
      </c>
      <c r="C81" s="61" t="s">
        <v>158</v>
      </c>
      <c r="D81" s="62" t="s">
        <v>16</v>
      </c>
      <c r="E81" s="110">
        <v>23.8</v>
      </c>
      <c r="F81" s="62"/>
      <c r="G81" s="67">
        <v>14872</v>
      </c>
      <c r="H81" s="65" t="s">
        <v>152</v>
      </c>
    </row>
    <row r="82" spans="1:9" x14ac:dyDescent="0.2">
      <c r="A82" s="61" t="s">
        <v>137</v>
      </c>
      <c r="B82" s="61" t="s">
        <v>162</v>
      </c>
      <c r="C82" s="61" t="s">
        <v>159</v>
      </c>
      <c r="D82" s="62" t="s">
        <v>16</v>
      </c>
      <c r="E82" s="110">
        <v>9.4499999999999993</v>
      </c>
      <c r="F82" s="62"/>
      <c r="G82" s="67">
        <v>16700</v>
      </c>
      <c r="H82" s="65" t="s">
        <v>152</v>
      </c>
    </row>
    <row r="83" spans="1:9" x14ac:dyDescent="0.2">
      <c r="A83" s="61" t="s">
        <v>137</v>
      </c>
      <c r="B83" s="61" t="s">
        <v>162</v>
      </c>
      <c r="C83" s="61" t="s">
        <v>160</v>
      </c>
      <c r="D83" s="62" t="s">
        <v>16</v>
      </c>
      <c r="E83" s="110">
        <v>9.65</v>
      </c>
      <c r="F83" s="62"/>
      <c r="G83" s="67">
        <v>16710</v>
      </c>
      <c r="H83" s="65" t="s">
        <v>152</v>
      </c>
    </row>
    <row r="84" spans="1:9" x14ac:dyDescent="0.2">
      <c r="A84" s="61" t="s">
        <v>137</v>
      </c>
      <c r="B84" s="61" t="s">
        <v>162</v>
      </c>
      <c r="C84" s="61" t="s">
        <v>161</v>
      </c>
      <c r="D84" s="62" t="s">
        <v>16</v>
      </c>
      <c r="E84" s="110">
        <v>9.65</v>
      </c>
      <c r="F84" s="62"/>
      <c r="G84" s="67">
        <v>16712</v>
      </c>
      <c r="H84" s="62" t="s">
        <v>152</v>
      </c>
    </row>
    <row r="85" spans="1:9" x14ac:dyDescent="0.2">
      <c r="A85" s="61" t="s">
        <v>9</v>
      </c>
      <c r="B85" s="61" t="s">
        <v>173</v>
      </c>
      <c r="C85" s="1" t="s">
        <v>163</v>
      </c>
      <c r="D85" s="62" t="s">
        <v>16</v>
      </c>
      <c r="E85" s="110">
        <v>2.86</v>
      </c>
      <c r="F85" s="62"/>
      <c r="G85" s="67"/>
      <c r="H85" s="65" t="s">
        <v>107</v>
      </c>
    </row>
    <row r="86" spans="1:9" x14ac:dyDescent="0.2">
      <c r="A86" s="61" t="s">
        <v>9</v>
      </c>
      <c r="B86" s="61" t="s">
        <v>173</v>
      </c>
      <c r="C86" s="1" t="s">
        <v>163</v>
      </c>
      <c r="D86" s="62" t="s">
        <v>16</v>
      </c>
      <c r="E86" s="110">
        <v>3.9</v>
      </c>
      <c r="F86" s="62"/>
      <c r="G86" s="67"/>
      <c r="H86" s="65" t="s">
        <v>76</v>
      </c>
      <c r="I86" t="s">
        <v>64</v>
      </c>
    </row>
    <row r="87" spans="1:9" x14ac:dyDescent="0.2">
      <c r="A87" s="61" t="s">
        <v>9</v>
      </c>
      <c r="B87" s="61" t="s">
        <v>173</v>
      </c>
      <c r="C87" s="1" t="s">
        <v>164</v>
      </c>
      <c r="D87" s="62" t="s">
        <v>16</v>
      </c>
      <c r="E87" s="110">
        <v>5.01</v>
      </c>
      <c r="F87" s="62"/>
      <c r="G87" s="67"/>
      <c r="H87" s="65" t="s">
        <v>77</v>
      </c>
      <c r="I87" t="s">
        <v>64</v>
      </c>
    </row>
    <row r="88" spans="1:9" x14ac:dyDescent="0.2">
      <c r="A88" s="61" t="s">
        <v>7</v>
      </c>
      <c r="B88" s="61" t="s">
        <v>174</v>
      </c>
      <c r="C88" s="1" t="s">
        <v>165</v>
      </c>
      <c r="D88" s="62" t="s">
        <v>16</v>
      </c>
      <c r="E88" s="111">
        <v>22.79</v>
      </c>
      <c r="F88" s="62"/>
      <c r="G88" s="67"/>
      <c r="H88" s="65" t="s">
        <v>76</v>
      </c>
      <c r="I88" t="s">
        <v>64</v>
      </c>
    </row>
    <row r="89" spans="1:9" x14ac:dyDescent="0.2">
      <c r="A89" s="61" t="s">
        <v>7</v>
      </c>
      <c r="B89" s="61" t="s">
        <v>174</v>
      </c>
      <c r="C89" s="1" t="s">
        <v>166</v>
      </c>
      <c r="D89" s="62" t="s">
        <v>16</v>
      </c>
      <c r="E89" s="111">
        <v>22.34</v>
      </c>
      <c r="F89" s="62"/>
      <c r="G89" s="67"/>
      <c r="H89" s="65" t="s">
        <v>76</v>
      </c>
      <c r="I89" t="s">
        <v>64</v>
      </c>
    </row>
    <row r="90" spans="1:9" x14ac:dyDescent="0.2">
      <c r="A90" s="61" t="s">
        <v>7</v>
      </c>
      <c r="B90" s="61" t="s">
        <v>174</v>
      </c>
      <c r="C90" s="1" t="s">
        <v>167</v>
      </c>
      <c r="D90" s="62" t="s">
        <v>16</v>
      </c>
      <c r="E90" s="111">
        <v>31.77</v>
      </c>
      <c r="F90" s="62"/>
      <c r="G90" s="67"/>
      <c r="H90" s="65" t="s">
        <v>76</v>
      </c>
      <c r="I90" t="s">
        <v>64</v>
      </c>
    </row>
    <row r="91" spans="1:9" x14ac:dyDescent="0.2">
      <c r="A91" s="61" t="s">
        <v>7</v>
      </c>
      <c r="B91" s="61" t="s">
        <v>174</v>
      </c>
      <c r="C91" s="1" t="s">
        <v>168</v>
      </c>
      <c r="D91" s="62" t="s">
        <v>16</v>
      </c>
      <c r="E91" s="111">
        <v>77.930000000000007</v>
      </c>
      <c r="F91" s="62"/>
      <c r="G91" s="67"/>
      <c r="H91" s="65" t="s">
        <v>77</v>
      </c>
      <c r="I91" t="s">
        <v>64</v>
      </c>
    </row>
    <row r="92" spans="1:9" x14ac:dyDescent="0.2">
      <c r="A92" s="61" t="s">
        <v>7</v>
      </c>
      <c r="B92" s="61" t="s">
        <v>174</v>
      </c>
      <c r="C92" s="101" t="s">
        <v>169</v>
      </c>
      <c r="D92" s="62" t="s">
        <v>16</v>
      </c>
      <c r="E92" s="110">
        <v>10.65</v>
      </c>
      <c r="F92" s="62"/>
      <c r="G92" s="67"/>
      <c r="H92" s="102" t="s">
        <v>171</v>
      </c>
      <c r="I92" t="s">
        <v>64</v>
      </c>
    </row>
    <row r="93" spans="1:9" x14ac:dyDescent="0.2">
      <c r="A93" s="61" t="s">
        <v>7</v>
      </c>
      <c r="B93" s="61" t="s">
        <v>174</v>
      </c>
      <c r="C93" s="101" t="s">
        <v>170</v>
      </c>
      <c r="D93" s="62" t="s">
        <v>16</v>
      </c>
      <c r="E93" s="110">
        <v>24.86</v>
      </c>
      <c r="F93" s="62"/>
      <c r="G93" s="67"/>
      <c r="H93" s="102" t="s">
        <v>172</v>
      </c>
      <c r="I93" t="s">
        <v>64</v>
      </c>
    </row>
    <row r="94" spans="1:9" x14ac:dyDescent="0.2">
      <c r="A94" s="61" t="s">
        <v>7</v>
      </c>
      <c r="B94" s="61" t="s">
        <v>174</v>
      </c>
      <c r="C94" s="1" t="s">
        <v>175</v>
      </c>
      <c r="D94" s="62" t="s">
        <v>16</v>
      </c>
      <c r="E94" s="111">
        <v>26.5</v>
      </c>
      <c r="F94" s="62"/>
      <c r="G94" s="67"/>
      <c r="H94" s="62"/>
    </row>
    <row r="95" spans="1:9" x14ac:dyDescent="0.2">
      <c r="A95" s="61" t="s">
        <v>7</v>
      </c>
      <c r="B95" s="61" t="s">
        <v>174</v>
      </c>
      <c r="C95" s="1" t="s">
        <v>176</v>
      </c>
      <c r="D95" s="62" t="s">
        <v>16</v>
      </c>
      <c r="E95" s="111">
        <v>38.5</v>
      </c>
      <c r="F95" s="62"/>
      <c r="G95" s="67"/>
      <c r="H95" s="62"/>
    </row>
    <row r="96" spans="1:9" x14ac:dyDescent="0.2">
      <c r="A96" s="61" t="s">
        <v>7</v>
      </c>
      <c r="B96" s="66" t="s">
        <v>174</v>
      </c>
      <c r="C96" s="60" t="s">
        <v>177</v>
      </c>
      <c r="D96" s="97" t="s">
        <v>16</v>
      </c>
      <c r="E96" s="112">
        <v>14.25</v>
      </c>
      <c r="F96" s="97"/>
      <c r="G96" s="67"/>
      <c r="H96" s="62"/>
    </row>
    <row r="97" spans="1:8" x14ac:dyDescent="0.2">
      <c r="A97" s="61" t="s">
        <v>178</v>
      </c>
      <c r="B97" s="66" t="s">
        <v>179</v>
      </c>
      <c r="C97" s="66" t="s">
        <v>180</v>
      </c>
      <c r="D97" s="97" t="s">
        <v>18</v>
      </c>
      <c r="E97" s="110">
        <v>0.54</v>
      </c>
      <c r="F97" s="97"/>
      <c r="G97" s="67"/>
      <c r="H97" s="62" t="s">
        <v>181</v>
      </c>
    </row>
    <row r="98" spans="1:8" x14ac:dyDescent="0.2">
      <c r="A98" s="61" t="s">
        <v>178</v>
      </c>
      <c r="B98" s="66" t="s">
        <v>179</v>
      </c>
      <c r="C98" s="66" t="s">
        <v>182</v>
      </c>
      <c r="D98" s="97" t="s">
        <v>16</v>
      </c>
      <c r="E98" s="110">
        <v>0.8</v>
      </c>
      <c r="F98" s="97"/>
      <c r="G98" s="67"/>
      <c r="H98" s="62" t="s">
        <v>181</v>
      </c>
    </row>
    <row r="99" spans="1:8" x14ac:dyDescent="0.2">
      <c r="A99" s="61" t="s">
        <v>178</v>
      </c>
      <c r="B99" s="66" t="s">
        <v>179</v>
      </c>
      <c r="C99" s="66" t="s">
        <v>183</v>
      </c>
      <c r="D99" s="97" t="s">
        <v>18</v>
      </c>
      <c r="E99" s="110">
        <v>14.34</v>
      </c>
      <c r="F99" s="97"/>
      <c r="G99" s="67"/>
      <c r="H99" s="62" t="s">
        <v>181</v>
      </c>
    </row>
    <row r="100" spans="1:8" x14ac:dyDescent="0.2">
      <c r="A100" s="61" t="s">
        <v>178</v>
      </c>
      <c r="B100" s="66" t="s">
        <v>179</v>
      </c>
      <c r="C100" s="66" t="s">
        <v>184</v>
      </c>
      <c r="D100" s="97" t="s">
        <v>61</v>
      </c>
      <c r="E100" s="110">
        <v>7.43</v>
      </c>
      <c r="F100" s="97"/>
      <c r="G100" s="67"/>
      <c r="H100" s="62" t="s">
        <v>181</v>
      </c>
    </row>
    <row r="101" spans="1:8" x14ac:dyDescent="0.2">
      <c r="A101" s="61" t="s">
        <v>178</v>
      </c>
      <c r="B101" s="105" t="s">
        <v>179</v>
      </c>
      <c r="C101" s="105" t="s">
        <v>185</v>
      </c>
      <c r="D101" s="99" t="s">
        <v>61</v>
      </c>
      <c r="E101" s="113">
        <v>8.25</v>
      </c>
      <c r="F101" s="99"/>
      <c r="G101" s="67"/>
      <c r="H101" s="62" t="s">
        <v>186</v>
      </c>
    </row>
    <row r="102" spans="1:8" x14ac:dyDescent="0.2">
      <c r="A102" s="61" t="s">
        <v>178</v>
      </c>
      <c r="B102" s="105" t="s">
        <v>200</v>
      </c>
      <c r="C102" s="108" t="s">
        <v>187</v>
      </c>
      <c r="D102" s="109" t="s">
        <v>61</v>
      </c>
      <c r="E102" s="114">
        <f>42.12/2</f>
        <v>21.06</v>
      </c>
      <c r="F102" s="109"/>
      <c r="G102" s="107"/>
      <c r="H102" s="62" t="s">
        <v>181</v>
      </c>
    </row>
    <row r="103" spans="1:8" x14ac:dyDescent="0.2">
      <c r="A103" s="61" t="s">
        <v>178</v>
      </c>
      <c r="B103" s="105" t="s">
        <v>200</v>
      </c>
      <c r="C103" s="108" t="s">
        <v>188</v>
      </c>
      <c r="D103" s="109" t="s">
        <v>61</v>
      </c>
      <c r="E103" s="114">
        <f>69.39/2</f>
        <v>34.695</v>
      </c>
      <c r="F103" s="99"/>
      <c r="G103" s="67"/>
      <c r="H103" s="62" t="s">
        <v>181</v>
      </c>
    </row>
    <row r="104" spans="1:8" x14ac:dyDescent="0.2">
      <c r="A104" s="61" t="s">
        <v>178</v>
      </c>
      <c r="B104" s="105" t="s">
        <v>200</v>
      </c>
      <c r="C104" s="108" t="s">
        <v>189</v>
      </c>
      <c r="D104" s="109" t="s">
        <v>61</v>
      </c>
      <c r="E104" s="114">
        <f>23.12/2</f>
        <v>11.56</v>
      </c>
      <c r="F104" s="99"/>
      <c r="G104" s="67"/>
      <c r="H104" s="62" t="s">
        <v>181</v>
      </c>
    </row>
    <row r="105" spans="1:8" x14ac:dyDescent="0.2">
      <c r="A105" s="61" t="s">
        <v>178</v>
      </c>
      <c r="B105" s="105" t="s">
        <v>200</v>
      </c>
      <c r="C105" s="108" t="s">
        <v>190</v>
      </c>
      <c r="D105" s="109" t="s">
        <v>61</v>
      </c>
      <c r="E105" s="114">
        <f>72.3/5</f>
        <v>14.459999999999999</v>
      </c>
      <c r="F105" s="99"/>
      <c r="G105" s="67"/>
      <c r="H105" s="62" t="s">
        <v>181</v>
      </c>
    </row>
    <row r="106" spans="1:8" x14ac:dyDescent="0.2">
      <c r="A106" s="61" t="s">
        <v>178</v>
      </c>
      <c r="B106" s="105" t="s">
        <v>200</v>
      </c>
      <c r="C106" s="108" t="s">
        <v>191</v>
      </c>
      <c r="D106" s="109" t="s">
        <v>61</v>
      </c>
      <c r="E106" s="114">
        <v>15.69</v>
      </c>
      <c r="F106" s="99"/>
      <c r="G106" s="67"/>
      <c r="H106" s="62" t="s">
        <v>186</v>
      </c>
    </row>
    <row r="107" spans="1:8" x14ac:dyDescent="0.2">
      <c r="A107" s="61" t="s">
        <v>178</v>
      </c>
      <c r="B107" s="105" t="s">
        <v>200</v>
      </c>
      <c r="C107" s="108" t="s">
        <v>192</v>
      </c>
      <c r="D107" s="109" t="s">
        <v>61</v>
      </c>
      <c r="E107" s="114">
        <v>17.77</v>
      </c>
      <c r="F107" s="99"/>
      <c r="G107" s="67"/>
      <c r="H107" s="62" t="s">
        <v>181</v>
      </c>
    </row>
    <row r="108" spans="1:8" x14ac:dyDescent="0.2">
      <c r="A108" s="61" t="s">
        <v>178</v>
      </c>
      <c r="B108" s="105" t="s">
        <v>200</v>
      </c>
      <c r="C108" s="108" t="s">
        <v>193</v>
      </c>
      <c r="D108" s="109" t="s">
        <v>61</v>
      </c>
      <c r="E108" s="114">
        <f>18.98/2</f>
        <v>9.49</v>
      </c>
      <c r="F108" s="99"/>
      <c r="G108" s="67"/>
      <c r="H108" s="62" t="s">
        <v>181</v>
      </c>
    </row>
    <row r="109" spans="1:8" x14ac:dyDescent="0.2">
      <c r="A109" s="61" t="s">
        <v>178</v>
      </c>
      <c r="B109" s="105" t="s">
        <v>200</v>
      </c>
      <c r="C109" s="108" t="s">
        <v>194</v>
      </c>
      <c r="D109" s="109" t="s">
        <v>61</v>
      </c>
      <c r="E109" s="114">
        <f>14.3/2</f>
        <v>7.15</v>
      </c>
      <c r="F109" s="99"/>
      <c r="G109" s="67"/>
      <c r="H109" s="62" t="s">
        <v>181</v>
      </c>
    </row>
    <row r="110" spans="1:8" x14ac:dyDescent="0.2">
      <c r="A110" s="61" t="s">
        <v>178</v>
      </c>
      <c r="B110" s="105" t="s">
        <v>200</v>
      </c>
      <c r="C110" s="108" t="s">
        <v>195</v>
      </c>
      <c r="D110" s="109" t="s">
        <v>61</v>
      </c>
      <c r="E110" s="114">
        <f>17.34/2</f>
        <v>8.67</v>
      </c>
      <c r="F110" s="99"/>
      <c r="G110" s="67"/>
      <c r="H110" s="62" t="s">
        <v>181</v>
      </c>
    </row>
    <row r="111" spans="1:8" x14ac:dyDescent="0.2">
      <c r="A111" s="105" t="s">
        <v>178</v>
      </c>
      <c r="B111" s="105" t="s">
        <v>200</v>
      </c>
      <c r="C111" s="108" t="s">
        <v>196</v>
      </c>
      <c r="D111" s="109" t="s">
        <v>61</v>
      </c>
      <c r="E111" s="114">
        <f>53/2</f>
        <v>26.5</v>
      </c>
      <c r="F111" s="99"/>
      <c r="G111" s="100"/>
      <c r="H111" s="62" t="s">
        <v>186</v>
      </c>
    </row>
    <row r="112" spans="1:8" x14ac:dyDescent="0.2">
      <c r="A112" s="105" t="s">
        <v>178</v>
      </c>
      <c r="B112" s="105" t="s">
        <v>200</v>
      </c>
      <c r="C112" s="108" t="s">
        <v>197</v>
      </c>
      <c r="D112" s="109" t="s">
        <v>61</v>
      </c>
      <c r="E112" s="114">
        <f>1.07/2</f>
        <v>0.53500000000000003</v>
      </c>
      <c r="F112" s="99"/>
      <c r="G112" s="100"/>
      <c r="H112" s="62" t="s">
        <v>181</v>
      </c>
    </row>
    <row r="113" spans="1:8" x14ac:dyDescent="0.2">
      <c r="A113" s="105" t="s">
        <v>178</v>
      </c>
      <c r="B113" s="105" t="s">
        <v>200</v>
      </c>
      <c r="C113" s="108" t="s">
        <v>198</v>
      </c>
      <c r="D113" s="109" t="s">
        <v>61</v>
      </c>
      <c r="E113" s="114">
        <v>11.56</v>
      </c>
      <c r="F113" s="99"/>
      <c r="G113" s="100"/>
      <c r="H113" s="62" t="s">
        <v>181</v>
      </c>
    </row>
    <row r="114" spans="1:8" x14ac:dyDescent="0.2">
      <c r="A114" s="105" t="s">
        <v>178</v>
      </c>
      <c r="B114" s="105" t="s">
        <v>200</v>
      </c>
      <c r="C114" s="108" t="s">
        <v>199</v>
      </c>
      <c r="D114" s="109" t="s">
        <v>61</v>
      </c>
      <c r="E114" s="114">
        <f>78/2</f>
        <v>39</v>
      </c>
      <c r="F114" s="99"/>
      <c r="G114" s="100"/>
      <c r="H114" s="62" t="s">
        <v>181</v>
      </c>
    </row>
    <row r="115" spans="1:8" x14ac:dyDescent="0.2">
      <c r="A115" s="105" t="s">
        <v>178</v>
      </c>
      <c r="B115" s="105" t="s">
        <v>210</v>
      </c>
      <c r="C115" s="108" t="s">
        <v>201</v>
      </c>
      <c r="D115" s="99" t="s">
        <v>61</v>
      </c>
      <c r="E115" s="114">
        <f>7.27/5</f>
        <v>1.454</v>
      </c>
      <c r="F115" s="99"/>
      <c r="G115" s="100"/>
      <c r="H115" s="62" t="s">
        <v>186</v>
      </c>
    </row>
    <row r="116" spans="1:8" x14ac:dyDescent="0.2">
      <c r="A116" s="105" t="s">
        <v>178</v>
      </c>
      <c r="B116" s="105" t="s">
        <v>210</v>
      </c>
      <c r="C116" s="108" t="s">
        <v>202</v>
      </c>
      <c r="D116" s="109" t="s">
        <v>61</v>
      </c>
      <c r="E116" s="114">
        <v>38.56</v>
      </c>
      <c r="F116" s="99"/>
      <c r="G116" s="100"/>
      <c r="H116" s="62" t="s">
        <v>181</v>
      </c>
    </row>
    <row r="117" spans="1:8" x14ac:dyDescent="0.2">
      <c r="A117" s="105" t="s">
        <v>178</v>
      </c>
      <c r="B117" s="105" t="s">
        <v>210</v>
      </c>
      <c r="C117" s="108" t="s">
        <v>203</v>
      </c>
      <c r="D117" s="109" t="s">
        <v>61</v>
      </c>
      <c r="E117" s="114">
        <v>27.26</v>
      </c>
      <c r="F117" s="99"/>
      <c r="G117" s="100"/>
      <c r="H117" s="62" t="s">
        <v>181</v>
      </c>
    </row>
    <row r="118" spans="1:8" x14ac:dyDescent="0.2">
      <c r="A118" s="105" t="s">
        <v>178</v>
      </c>
      <c r="B118" s="105" t="s">
        <v>210</v>
      </c>
      <c r="C118" s="108" t="s">
        <v>204</v>
      </c>
      <c r="D118" s="109" t="s">
        <v>61</v>
      </c>
      <c r="E118" s="114">
        <f>9.56/2</f>
        <v>4.78</v>
      </c>
      <c r="F118" s="99"/>
      <c r="G118" s="100"/>
      <c r="H118" s="62" t="s">
        <v>181</v>
      </c>
    </row>
    <row r="119" spans="1:8" x14ac:dyDescent="0.2">
      <c r="A119" s="105" t="s">
        <v>178</v>
      </c>
      <c r="B119" s="105" t="s">
        <v>210</v>
      </c>
      <c r="C119" s="108" t="s">
        <v>205</v>
      </c>
      <c r="D119" s="109" t="s">
        <v>61</v>
      </c>
      <c r="E119" s="114">
        <f>19.66/2</f>
        <v>9.83</v>
      </c>
      <c r="F119" s="99"/>
      <c r="G119" s="100"/>
      <c r="H119" s="62" t="s">
        <v>181</v>
      </c>
    </row>
    <row r="120" spans="1:8" x14ac:dyDescent="0.2">
      <c r="A120" s="105" t="s">
        <v>178</v>
      </c>
      <c r="B120" s="105" t="s">
        <v>210</v>
      </c>
      <c r="C120" s="108" t="s">
        <v>206</v>
      </c>
      <c r="D120" s="109" t="s">
        <v>61</v>
      </c>
      <c r="E120" s="114">
        <v>18.25</v>
      </c>
      <c r="F120" s="99"/>
      <c r="G120" s="100"/>
      <c r="H120" s="62" t="s">
        <v>186</v>
      </c>
    </row>
    <row r="121" spans="1:8" x14ac:dyDescent="0.2">
      <c r="A121" s="105" t="s">
        <v>178</v>
      </c>
      <c r="B121" s="105" t="s">
        <v>210</v>
      </c>
      <c r="C121" s="108" t="s">
        <v>207</v>
      </c>
      <c r="D121" s="109" t="s">
        <v>61</v>
      </c>
      <c r="E121" s="114">
        <v>20.079999999999998</v>
      </c>
      <c r="F121" s="106"/>
      <c r="G121" s="100"/>
      <c r="H121" s="62" t="s">
        <v>181</v>
      </c>
    </row>
    <row r="122" spans="1:8" x14ac:dyDescent="0.2">
      <c r="A122" s="105" t="s">
        <v>178</v>
      </c>
      <c r="B122" s="105" t="s">
        <v>210</v>
      </c>
      <c r="C122" s="108" t="s">
        <v>208</v>
      </c>
      <c r="D122" s="109" t="s">
        <v>61</v>
      </c>
      <c r="E122" s="114">
        <v>7.45</v>
      </c>
      <c r="F122" s="106"/>
      <c r="G122" s="100"/>
      <c r="H122" s="62" t="s">
        <v>181</v>
      </c>
    </row>
    <row r="123" spans="1:8" x14ac:dyDescent="0.2">
      <c r="A123" s="105" t="s">
        <v>178</v>
      </c>
      <c r="B123" s="105" t="s">
        <v>210</v>
      </c>
      <c r="C123" s="108" t="s">
        <v>209</v>
      </c>
      <c r="D123" s="99" t="s">
        <v>61</v>
      </c>
      <c r="E123" s="114">
        <f>15.7/20</f>
        <v>0.78499999999999992</v>
      </c>
      <c r="F123" s="99"/>
      <c r="G123" s="99"/>
      <c r="H123" s="62" t="s">
        <v>181</v>
      </c>
    </row>
    <row r="124" spans="1:8" x14ac:dyDescent="0.2">
      <c r="A124" s="105" t="s">
        <v>211</v>
      </c>
      <c r="B124" s="105" t="s">
        <v>212</v>
      </c>
      <c r="C124" s="105" t="s">
        <v>213</v>
      </c>
      <c r="D124" s="99" t="s">
        <v>17</v>
      </c>
      <c r="E124" s="113">
        <v>15.95</v>
      </c>
      <c r="F124" s="106"/>
      <c r="G124" s="100">
        <v>10285</v>
      </c>
      <c r="H124" s="72" t="s">
        <v>76</v>
      </c>
    </row>
    <row r="125" spans="1:8" x14ac:dyDescent="0.2">
      <c r="A125" s="105" t="s">
        <v>9</v>
      </c>
      <c r="B125" s="105" t="s">
        <v>215</v>
      </c>
      <c r="C125" s="105" t="s">
        <v>214</v>
      </c>
      <c r="D125" s="99" t="s">
        <v>17</v>
      </c>
      <c r="E125" s="113">
        <v>3.3</v>
      </c>
      <c r="F125" s="99"/>
      <c r="G125" s="100">
        <v>21213</v>
      </c>
      <c r="H125" s="72" t="s">
        <v>76</v>
      </c>
    </row>
    <row r="126" spans="1:8" x14ac:dyDescent="0.2">
      <c r="A126" s="61" t="s">
        <v>7</v>
      </c>
      <c r="B126" s="105" t="s">
        <v>174</v>
      </c>
      <c r="C126" s="105" t="s">
        <v>216</v>
      </c>
      <c r="D126" s="99" t="s">
        <v>17</v>
      </c>
      <c r="E126" s="113">
        <v>12.75</v>
      </c>
      <c r="F126" s="99"/>
      <c r="G126" s="100">
        <v>100810</v>
      </c>
      <c r="H126" s="62" t="s">
        <v>217</v>
      </c>
    </row>
    <row r="127" spans="1:8" x14ac:dyDescent="0.2">
      <c r="A127" s="61" t="s">
        <v>7</v>
      </c>
      <c r="B127" s="105" t="s">
        <v>174</v>
      </c>
      <c r="C127" s="98" t="s">
        <v>175</v>
      </c>
      <c r="D127" s="99" t="s">
        <v>17</v>
      </c>
      <c r="E127" s="104">
        <v>26.5</v>
      </c>
      <c r="F127" s="99"/>
      <c r="G127" s="100"/>
      <c r="H127" s="62"/>
    </row>
    <row r="128" spans="1:8" x14ac:dyDescent="0.2">
      <c r="A128" s="61" t="s">
        <v>7</v>
      </c>
      <c r="B128" s="105" t="s">
        <v>174</v>
      </c>
      <c r="C128" s="98" t="s">
        <v>176</v>
      </c>
      <c r="D128" s="99" t="s">
        <v>17</v>
      </c>
      <c r="E128" s="104">
        <v>38.5</v>
      </c>
      <c r="F128" s="99"/>
      <c r="G128" s="100"/>
      <c r="H128" s="62"/>
    </row>
    <row r="129" spans="1:8" x14ac:dyDescent="0.2">
      <c r="A129" s="61" t="s">
        <v>7</v>
      </c>
      <c r="B129" s="105" t="s">
        <v>174</v>
      </c>
      <c r="C129" s="98" t="s">
        <v>218</v>
      </c>
      <c r="D129" s="99" t="s">
        <v>17</v>
      </c>
      <c r="E129" s="104">
        <v>11.5</v>
      </c>
      <c r="F129" s="99"/>
      <c r="G129" s="100"/>
      <c r="H129" s="62"/>
    </row>
    <row r="130" spans="1:8" x14ac:dyDescent="0.2">
      <c r="A130" s="61" t="s">
        <v>7</v>
      </c>
      <c r="B130" s="105" t="s">
        <v>174</v>
      </c>
      <c r="C130" s="98" t="s">
        <v>177</v>
      </c>
      <c r="D130" s="99" t="s">
        <v>17</v>
      </c>
      <c r="E130" s="104">
        <v>14.25</v>
      </c>
      <c r="F130" s="99"/>
      <c r="G130" s="100"/>
      <c r="H130" s="62"/>
    </row>
    <row r="131" spans="1:8" x14ac:dyDescent="0.2">
      <c r="A131" s="61" t="s">
        <v>7</v>
      </c>
      <c r="B131" s="105" t="s">
        <v>174</v>
      </c>
      <c r="C131" s="98" t="s">
        <v>219</v>
      </c>
      <c r="D131" s="99" t="s">
        <v>17</v>
      </c>
      <c r="E131" s="104">
        <v>5.95</v>
      </c>
      <c r="F131" s="99"/>
      <c r="G131" s="100"/>
      <c r="H131" s="62"/>
    </row>
    <row r="132" spans="1:8" x14ac:dyDescent="0.2">
      <c r="A132" s="61" t="s">
        <v>7</v>
      </c>
      <c r="B132" s="105" t="s">
        <v>174</v>
      </c>
      <c r="C132" s="98" t="s">
        <v>220</v>
      </c>
      <c r="D132" s="99" t="s">
        <v>17</v>
      </c>
      <c r="E132" s="104">
        <v>5.75</v>
      </c>
      <c r="F132" s="99"/>
      <c r="G132" s="100"/>
      <c r="H132" s="65"/>
    </row>
    <row r="133" spans="1:8" x14ac:dyDescent="0.2">
      <c r="A133" s="61" t="s">
        <v>7</v>
      </c>
      <c r="B133" s="105" t="s">
        <v>174</v>
      </c>
      <c r="C133" s="98" t="s">
        <v>221</v>
      </c>
      <c r="D133" s="99" t="s">
        <v>17</v>
      </c>
      <c r="E133" s="104">
        <v>8.5</v>
      </c>
      <c r="F133" s="99"/>
      <c r="G133" s="100"/>
      <c r="H133" s="65"/>
    </row>
    <row r="134" spans="1:8" x14ac:dyDescent="0.2">
      <c r="A134" s="61" t="s">
        <v>7</v>
      </c>
      <c r="B134" s="105" t="s">
        <v>174</v>
      </c>
      <c r="C134" s="98" t="s">
        <v>222</v>
      </c>
      <c r="D134" s="99" t="s">
        <v>17</v>
      </c>
      <c r="E134" s="104">
        <v>28</v>
      </c>
      <c r="F134" s="99"/>
      <c r="G134" s="100"/>
      <c r="H134" s="65"/>
    </row>
    <row r="135" spans="1:8" x14ac:dyDescent="0.2">
      <c r="A135" s="61" t="s">
        <v>7</v>
      </c>
      <c r="B135" s="115" t="s">
        <v>174</v>
      </c>
      <c r="C135" s="116" t="s">
        <v>223</v>
      </c>
      <c r="D135" s="117" t="s">
        <v>17</v>
      </c>
      <c r="E135" s="118">
        <v>19.95</v>
      </c>
      <c r="F135" s="117"/>
      <c r="G135" s="100"/>
      <c r="H135" s="65"/>
    </row>
    <row r="136" spans="1:8" x14ac:dyDescent="0.2">
      <c r="A136" s="61" t="s">
        <v>7</v>
      </c>
      <c r="B136" s="115" t="s">
        <v>174</v>
      </c>
      <c r="C136" s="116" t="s">
        <v>224</v>
      </c>
      <c r="D136" s="117" t="s">
        <v>17</v>
      </c>
      <c r="E136" s="118">
        <v>13.5</v>
      </c>
      <c r="F136" s="117"/>
      <c r="G136" s="100"/>
      <c r="H136" s="65"/>
    </row>
    <row r="137" spans="1:8" x14ac:dyDescent="0.2">
      <c r="A137" s="61" t="s">
        <v>7</v>
      </c>
      <c r="B137" s="115" t="s">
        <v>174</v>
      </c>
      <c r="C137" s="116" t="s">
        <v>225</v>
      </c>
      <c r="D137" s="117" t="s">
        <v>17</v>
      </c>
      <c r="E137" s="118">
        <v>10.65</v>
      </c>
      <c r="F137" s="117"/>
      <c r="G137" s="100"/>
      <c r="H137" s="65"/>
    </row>
    <row r="138" spans="1:8" x14ac:dyDescent="0.2">
      <c r="A138" s="61" t="s">
        <v>9</v>
      </c>
      <c r="B138" s="119" t="s">
        <v>226</v>
      </c>
      <c r="C138" s="116" t="s">
        <v>229</v>
      </c>
      <c r="D138" s="117" t="s">
        <v>17</v>
      </c>
      <c r="E138" s="118">
        <v>4.95</v>
      </c>
      <c r="F138" s="117"/>
      <c r="G138" s="100"/>
      <c r="H138" s="65"/>
    </row>
    <row r="139" spans="1:8" x14ac:dyDescent="0.2">
      <c r="A139" s="61" t="s">
        <v>9</v>
      </c>
      <c r="B139" s="119" t="s">
        <v>226</v>
      </c>
      <c r="C139" s="116" t="s">
        <v>230</v>
      </c>
      <c r="D139" s="117" t="s">
        <v>17</v>
      </c>
      <c r="E139" s="118">
        <v>4.95</v>
      </c>
      <c r="F139" s="117"/>
      <c r="G139" s="100"/>
      <c r="H139" s="65"/>
    </row>
    <row r="140" spans="1:8" x14ac:dyDescent="0.2">
      <c r="A140" s="61" t="s">
        <v>9</v>
      </c>
      <c r="B140" s="119" t="s">
        <v>226</v>
      </c>
      <c r="C140" s="116" t="s">
        <v>231</v>
      </c>
      <c r="D140" s="117" t="s">
        <v>17</v>
      </c>
      <c r="E140" s="118">
        <v>4.95</v>
      </c>
      <c r="F140" s="117"/>
      <c r="G140" s="100"/>
      <c r="H140" s="65"/>
    </row>
    <row r="141" spans="1:8" x14ac:dyDescent="0.2">
      <c r="A141" s="61" t="s">
        <v>9</v>
      </c>
      <c r="B141" s="119" t="s">
        <v>226</v>
      </c>
      <c r="C141" s="116" t="s">
        <v>232</v>
      </c>
      <c r="D141" s="117" t="s">
        <v>17</v>
      </c>
      <c r="E141" s="118">
        <v>4.95</v>
      </c>
      <c r="F141" s="117"/>
      <c r="G141" s="67"/>
      <c r="H141" s="65"/>
    </row>
    <row r="142" spans="1:8" x14ac:dyDescent="0.2">
      <c r="A142" s="61" t="s">
        <v>9</v>
      </c>
      <c r="B142" s="119" t="s">
        <v>226</v>
      </c>
      <c r="C142" s="116" t="s">
        <v>233</v>
      </c>
      <c r="D142" s="117" t="s">
        <v>17</v>
      </c>
      <c r="E142" s="118">
        <v>4.95</v>
      </c>
      <c r="F142" s="117"/>
      <c r="G142" s="67"/>
      <c r="H142" s="65"/>
    </row>
    <row r="143" spans="1:8" x14ac:dyDescent="0.2">
      <c r="A143" s="61" t="s">
        <v>9</v>
      </c>
      <c r="B143" s="119" t="s">
        <v>227</v>
      </c>
      <c r="C143" s="116" t="s">
        <v>234</v>
      </c>
      <c r="D143" s="117" t="s">
        <v>17</v>
      </c>
      <c r="E143" s="118">
        <v>2.2000000000000002</v>
      </c>
      <c r="F143" s="117"/>
      <c r="G143" s="67"/>
      <c r="H143" s="65"/>
    </row>
    <row r="144" spans="1:8" x14ac:dyDescent="0.2">
      <c r="A144" s="61" t="s">
        <v>9</v>
      </c>
      <c r="B144" s="119" t="s">
        <v>227</v>
      </c>
      <c r="C144" s="116" t="s">
        <v>235</v>
      </c>
      <c r="D144" s="117" t="s">
        <v>17</v>
      </c>
      <c r="E144" s="118">
        <v>1.9</v>
      </c>
      <c r="F144" s="117"/>
      <c r="G144" s="67"/>
      <c r="H144" s="65"/>
    </row>
    <row r="145" spans="1:8" x14ac:dyDescent="0.2">
      <c r="A145" s="64" t="s">
        <v>9</v>
      </c>
      <c r="B145" s="120" t="s">
        <v>226</v>
      </c>
      <c r="C145" s="120" t="s">
        <v>228</v>
      </c>
      <c r="D145" s="117" t="s">
        <v>17</v>
      </c>
      <c r="E145" s="118">
        <v>3</v>
      </c>
      <c r="F145" s="117"/>
      <c r="G145" s="67"/>
      <c r="H145" s="65"/>
    </row>
    <row r="146" spans="1:8" x14ac:dyDescent="0.2">
      <c r="A146" s="64" t="s">
        <v>20</v>
      </c>
      <c r="B146" s="115" t="s">
        <v>19</v>
      </c>
      <c r="C146" s="98" t="s">
        <v>236</v>
      </c>
      <c r="D146" s="99" t="s">
        <v>17</v>
      </c>
      <c r="E146" s="103">
        <v>2.8</v>
      </c>
      <c r="F146" s="117"/>
      <c r="G146" s="67"/>
      <c r="H146" s="65" t="s">
        <v>261</v>
      </c>
    </row>
    <row r="147" spans="1:8" x14ac:dyDescent="0.2">
      <c r="A147" s="64" t="s">
        <v>20</v>
      </c>
      <c r="B147" s="115" t="s">
        <v>19</v>
      </c>
      <c r="C147" s="98" t="s">
        <v>237</v>
      </c>
      <c r="D147" s="99" t="s">
        <v>259</v>
      </c>
      <c r="E147" s="103">
        <v>13</v>
      </c>
      <c r="F147" s="117"/>
      <c r="G147" s="67"/>
      <c r="H147" s="65" t="s">
        <v>261</v>
      </c>
    </row>
    <row r="148" spans="1:8" x14ac:dyDescent="0.2">
      <c r="A148" s="64" t="s">
        <v>20</v>
      </c>
      <c r="B148" s="115" t="s">
        <v>19</v>
      </c>
      <c r="C148" s="98" t="s">
        <v>238</v>
      </c>
      <c r="D148" s="99" t="s">
        <v>17</v>
      </c>
      <c r="E148" s="103">
        <v>3</v>
      </c>
      <c r="F148" s="117"/>
      <c r="G148" s="67"/>
      <c r="H148" s="65" t="s">
        <v>261</v>
      </c>
    </row>
    <row r="149" spans="1:8" x14ac:dyDescent="0.2">
      <c r="A149" s="64" t="s">
        <v>20</v>
      </c>
      <c r="B149" s="115" t="s">
        <v>19</v>
      </c>
      <c r="C149" s="98" t="s">
        <v>239</v>
      </c>
      <c r="D149" s="99" t="s">
        <v>17</v>
      </c>
      <c r="E149" s="103">
        <v>1.2</v>
      </c>
      <c r="F149" s="117"/>
      <c r="G149" s="67"/>
      <c r="H149" s="65" t="s">
        <v>261</v>
      </c>
    </row>
    <row r="150" spans="1:8" x14ac:dyDescent="0.2">
      <c r="A150" s="64" t="s">
        <v>20</v>
      </c>
      <c r="B150" s="115" t="s">
        <v>19</v>
      </c>
      <c r="C150" s="98" t="s">
        <v>240</v>
      </c>
      <c r="D150" s="99" t="s">
        <v>61</v>
      </c>
      <c r="E150" s="103">
        <v>1</v>
      </c>
      <c r="F150" s="117"/>
      <c r="G150" s="67"/>
      <c r="H150" s="65" t="s">
        <v>261</v>
      </c>
    </row>
    <row r="151" spans="1:8" x14ac:dyDescent="0.2">
      <c r="A151" s="64" t="s">
        <v>20</v>
      </c>
      <c r="B151" s="115" t="s">
        <v>19</v>
      </c>
      <c r="C151" s="98" t="s">
        <v>241</v>
      </c>
      <c r="D151" s="99" t="s">
        <v>259</v>
      </c>
      <c r="E151" s="103">
        <v>12</v>
      </c>
      <c r="F151" s="65"/>
      <c r="G151" s="67"/>
      <c r="H151" s="65" t="s">
        <v>261</v>
      </c>
    </row>
    <row r="152" spans="1:8" x14ac:dyDescent="0.2">
      <c r="A152" s="64" t="s">
        <v>20</v>
      </c>
      <c r="B152" s="115" t="s">
        <v>19</v>
      </c>
      <c r="C152" s="1" t="s">
        <v>242</v>
      </c>
      <c r="D152" s="99" t="s">
        <v>17</v>
      </c>
      <c r="E152" s="103">
        <v>4</v>
      </c>
      <c r="F152" s="65"/>
      <c r="G152" s="67"/>
      <c r="H152" s="65" t="s">
        <v>261</v>
      </c>
    </row>
    <row r="153" spans="1:8" x14ac:dyDescent="0.2">
      <c r="A153" s="64" t="s">
        <v>20</v>
      </c>
      <c r="B153" s="115" t="s">
        <v>19</v>
      </c>
      <c r="C153" s="1" t="s">
        <v>243</v>
      </c>
      <c r="D153" s="99" t="s">
        <v>17</v>
      </c>
      <c r="E153" s="103">
        <v>9.8000000000000007</v>
      </c>
      <c r="F153" s="65"/>
      <c r="G153" s="67"/>
      <c r="H153" s="65" t="s">
        <v>261</v>
      </c>
    </row>
    <row r="154" spans="1:8" x14ac:dyDescent="0.2">
      <c r="A154" s="64" t="s">
        <v>20</v>
      </c>
      <c r="B154" s="115" t="s">
        <v>19</v>
      </c>
      <c r="C154" s="98" t="s">
        <v>244</v>
      </c>
      <c r="D154" s="99" t="s">
        <v>259</v>
      </c>
      <c r="E154" s="103">
        <v>9</v>
      </c>
      <c r="F154" s="65"/>
      <c r="G154" s="67"/>
      <c r="H154" s="65" t="s">
        <v>261</v>
      </c>
    </row>
    <row r="155" spans="1:8" x14ac:dyDescent="0.2">
      <c r="A155" s="64" t="s">
        <v>20</v>
      </c>
      <c r="B155" s="115" t="s">
        <v>19</v>
      </c>
      <c r="C155" s="1" t="s">
        <v>245</v>
      </c>
      <c r="D155" s="99" t="s">
        <v>61</v>
      </c>
      <c r="E155" s="103">
        <v>1.3</v>
      </c>
      <c r="F155" s="65"/>
      <c r="G155" s="67"/>
      <c r="H155" s="65" t="s">
        <v>261</v>
      </c>
    </row>
    <row r="156" spans="1:8" x14ac:dyDescent="0.2">
      <c r="A156" s="64" t="s">
        <v>20</v>
      </c>
      <c r="B156" s="115" t="s">
        <v>19</v>
      </c>
      <c r="C156" s="98" t="s">
        <v>246</v>
      </c>
      <c r="D156" s="117" t="s">
        <v>17</v>
      </c>
      <c r="E156" s="103">
        <v>6.5</v>
      </c>
      <c r="F156" s="65"/>
      <c r="G156" s="67"/>
      <c r="H156" s="65" t="s">
        <v>261</v>
      </c>
    </row>
    <row r="157" spans="1:8" x14ac:dyDescent="0.2">
      <c r="A157" s="64" t="s">
        <v>20</v>
      </c>
      <c r="B157" s="115" t="s">
        <v>19</v>
      </c>
      <c r="C157" s="98" t="s">
        <v>247</v>
      </c>
      <c r="D157" s="117" t="s">
        <v>17</v>
      </c>
      <c r="E157" s="103">
        <v>2.65</v>
      </c>
      <c r="F157" s="65"/>
      <c r="G157" s="67"/>
      <c r="H157" s="65" t="s">
        <v>261</v>
      </c>
    </row>
    <row r="158" spans="1:8" x14ac:dyDescent="0.2">
      <c r="A158" s="64" t="s">
        <v>20</v>
      </c>
      <c r="B158" s="115" t="s">
        <v>19</v>
      </c>
      <c r="C158" s="98" t="s">
        <v>248</v>
      </c>
      <c r="D158" s="117" t="s">
        <v>17</v>
      </c>
      <c r="E158" s="103">
        <v>2.98</v>
      </c>
      <c r="F158" s="65"/>
      <c r="G158" s="67"/>
      <c r="H158" s="65" t="s">
        <v>261</v>
      </c>
    </row>
    <row r="159" spans="1:8" x14ac:dyDescent="0.2">
      <c r="A159" s="64" t="s">
        <v>20</v>
      </c>
      <c r="B159" s="115" t="s">
        <v>19</v>
      </c>
      <c r="C159" s="98" t="s">
        <v>249</v>
      </c>
      <c r="D159" s="117" t="s">
        <v>17</v>
      </c>
      <c r="E159" s="103">
        <v>3</v>
      </c>
      <c r="F159" s="65"/>
      <c r="G159" s="67"/>
      <c r="H159" s="65" t="s">
        <v>261</v>
      </c>
    </row>
    <row r="160" spans="1:8" x14ac:dyDescent="0.2">
      <c r="A160" s="64" t="s">
        <v>20</v>
      </c>
      <c r="B160" s="115" t="s">
        <v>19</v>
      </c>
      <c r="C160" s="98" t="s">
        <v>250</v>
      </c>
      <c r="D160" s="117" t="s">
        <v>17</v>
      </c>
      <c r="E160" s="103">
        <v>3</v>
      </c>
      <c r="F160" s="65"/>
      <c r="G160" s="67"/>
      <c r="H160" s="65" t="s">
        <v>261</v>
      </c>
    </row>
    <row r="161" spans="1:8" x14ac:dyDescent="0.2">
      <c r="A161" s="64" t="s">
        <v>20</v>
      </c>
      <c r="B161" s="115" t="s">
        <v>19</v>
      </c>
      <c r="C161" s="1" t="s">
        <v>251</v>
      </c>
      <c r="D161" s="117" t="s">
        <v>17</v>
      </c>
      <c r="E161" s="103">
        <v>2.95</v>
      </c>
      <c r="F161" s="65"/>
      <c r="G161" s="67"/>
      <c r="H161" s="65" t="s">
        <v>261</v>
      </c>
    </row>
    <row r="162" spans="1:8" x14ac:dyDescent="0.2">
      <c r="A162" s="64" t="s">
        <v>20</v>
      </c>
      <c r="B162" s="115" t="s">
        <v>19</v>
      </c>
      <c r="C162" s="1" t="s">
        <v>252</v>
      </c>
      <c r="D162" s="117" t="s">
        <v>17</v>
      </c>
      <c r="E162" s="103">
        <v>2.5</v>
      </c>
      <c r="F162" s="65"/>
      <c r="G162" s="67"/>
      <c r="H162" s="65" t="s">
        <v>261</v>
      </c>
    </row>
    <row r="163" spans="1:8" x14ac:dyDescent="0.2">
      <c r="A163" s="64" t="s">
        <v>20</v>
      </c>
      <c r="B163" s="115" t="s">
        <v>19</v>
      </c>
      <c r="C163" s="98" t="s">
        <v>253</v>
      </c>
      <c r="D163" s="117" t="s">
        <v>259</v>
      </c>
      <c r="E163" s="103">
        <v>15</v>
      </c>
      <c r="F163" s="65"/>
      <c r="G163" s="67"/>
      <c r="H163" s="65" t="s">
        <v>261</v>
      </c>
    </row>
    <row r="164" spans="1:8" x14ac:dyDescent="0.2">
      <c r="A164" s="64" t="s">
        <v>20</v>
      </c>
      <c r="B164" s="115" t="s">
        <v>19</v>
      </c>
      <c r="C164" s="98" t="s">
        <v>254</v>
      </c>
      <c r="D164" s="117" t="s">
        <v>260</v>
      </c>
      <c r="E164" s="103">
        <v>9</v>
      </c>
      <c r="F164" s="65"/>
      <c r="G164" s="67"/>
      <c r="H164" s="65" t="s">
        <v>261</v>
      </c>
    </row>
    <row r="165" spans="1:8" x14ac:dyDescent="0.2">
      <c r="A165" s="64" t="s">
        <v>20</v>
      </c>
      <c r="B165" s="115" t="s">
        <v>19</v>
      </c>
      <c r="C165" s="98" t="s">
        <v>255</v>
      </c>
      <c r="D165" s="117" t="s">
        <v>17</v>
      </c>
      <c r="E165" s="103">
        <v>0.99</v>
      </c>
      <c r="F165" s="65"/>
      <c r="G165" s="67"/>
      <c r="H165" s="65" t="s">
        <v>261</v>
      </c>
    </row>
    <row r="166" spans="1:8" x14ac:dyDescent="0.2">
      <c r="A166" s="64" t="s">
        <v>20</v>
      </c>
      <c r="B166" s="115" t="s">
        <v>19</v>
      </c>
      <c r="C166" s="1" t="s">
        <v>256</v>
      </c>
      <c r="D166" s="117" t="s">
        <v>17</v>
      </c>
      <c r="E166" s="113">
        <v>14</v>
      </c>
      <c r="F166" s="65"/>
      <c r="G166" s="67"/>
      <c r="H166" s="65" t="s">
        <v>261</v>
      </c>
    </row>
    <row r="167" spans="1:8" x14ac:dyDescent="0.2">
      <c r="A167" s="64" t="s">
        <v>20</v>
      </c>
      <c r="B167" s="115" t="s">
        <v>19</v>
      </c>
      <c r="C167" s="1" t="s">
        <v>257</v>
      </c>
      <c r="D167" s="65" t="s">
        <v>61</v>
      </c>
      <c r="E167" s="103">
        <v>1.2</v>
      </c>
      <c r="F167" s="65"/>
      <c r="G167" s="67"/>
      <c r="H167" s="65" t="s">
        <v>261</v>
      </c>
    </row>
    <row r="168" spans="1:8" x14ac:dyDescent="0.2">
      <c r="A168" s="64" t="s">
        <v>20</v>
      </c>
      <c r="B168" s="115" t="s">
        <v>19</v>
      </c>
      <c r="C168" s="1" t="s">
        <v>258</v>
      </c>
      <c r="D168" s="65" t="s">
        <v>61</v>
      </c>
      <c r="E168" s="103">
        <v>2.5</v>
      </c>
      <c r="F168" s="65"/>
      <c r="G168" s="67"/>
      <c r="H168" s="65" t="s">
        <v>261</v>
      </c>
    </row>
    <row r="169" spans="1:8" x14ac:dyDescent="0.2">
      <c r="A169" s="64"/>
      <c r="B169" s="115"/>
      <c r="C169" s="64"/>
      <c r="D169" s="65"/>
      <c r="E169" s="113"/>
      <c r="F169" s="65"/>
      <c r="G169" s="67"/>
      <c r="H169" s="65"/>
    </row>
    <row r="170" spans="1:8" x14ac:dyDescent="0.2">
      <c r="A170" s="64"/>
      <c r="B170" s="64"/>
      <c r="C170" s="64"/>
      <c r="D170" s="65"/>
      <c r="E170" s="113"/>
      <c r="F170" s="65"/>
      <c r="G170" s="67"/>
      <c r="H170" s="65"/>
    </row>
    <row r="171" spans="1:8" x14ac:dyDescent="0.2">
      <c r="A171" s="64"/>
      <c r="B171" s="64"/>
      <c r="C171" s="64"/>
      <c r="D171" s="65"/>
      <c r="E171" s="113"/>
      <c r="F171" s="65"/>
      <c r="G171" s="67"/>
      <c r="H171" s="65"/>
    </row>
    <row r="172" spans="1:8" x14ac:dyDescent="0.2">
      <c r="A172" s="61"/>
      <c r="B172" s="61"/>
      <c r="C172" s="61"/>
      <c r="D172" s="62"/>
      <c r="E172" s="110"/>
      <c r="F172" s="65"/>
      <c r="G172" s="67"/>
      <c r="H172" s="65"/>
    </row>
    <row r="173" spans="1:8" x14ac:dyDescent="0.2">
      <c r="A173" s="61"/>
      <c r="B173" s="61"/>
      <c r="C173" s="61"/>
      <c r="D173" s="62"/>
      <c r="E173" s="110"/>
      <c r="F173" s="65"/>
      <c r="G173" s="67"/>
      <c r="H173" s="65"/>
    </row>
    <row r="174" spans="1:8" x14ac:dyDescent="0.2">
      <c r="A174" s="61"/>
      <c r="B174" s="61"/>
      <c r="C174" s="61"/>
      <c r="D174" s="62"/>
      <c r="E174" s="110"/>
      <c r="F174" s="65"/>
      <c r="G174" s="67"/>
      <c r="H174" s="65"/>
    </row>
    <row r="175" spans="1:8" x14ac:dyDescent="0.2">
      <c r="A175" s="61"/>
      <c r="B175" s="61"/>
      <c r="C175" s="61"/>
      <c r="D175" s="62"/>
      <c r="E175" s="110"/>
      <c r="F175" s="65"/>
      <c r="G175" s="67"/>
      <c r="H175" s="65"/>
    </row>
    <row r="176" spans="1:8" x14ac:dyDescent="0.2">
      <c r="A176" s="61"/>
      <c r="B176" s="61"/>
      <c r="C176" s="61"/>
      <c r="D176" s="62"/>
      <c r="E176" s="110"/>
      <c r="F176" s="65"/>
      <c r="G176" s="67"/>
      <c r="H176" s="65"/>
    </row>
    <row r="177" spans="1:8" x14ac:dyDescent="0.2">
      <c r="A177" s="61"/>
      <c r="B177" s="61"/>
      <c r="C177" s="61"/>
      <c r="D177" s="62"/>
      <c r="E177" s="110"/>
      <c r="F177" s="65"/>
      <c r="G177" s="67"/>
      <c r="H177" s="65"/>
    </row>
    <row r="178" spans="1:8" x14ac:dyDescent="0.2">
      <c r="A178" s="61"/>
      <c r="B178" s="61"/>
      <c r="C178" s="61"/>
      <c r="D178" s="62"/>
      <c r="E178" s="110"/>
      <c r="F178" s="65"/>
      <c r="G178" s="67"/>
      <c r="H178" s="65"/>
    </row>
    <row r="179" spans="1:8" x14ac:dyDescent="0.2">
      <c r="A179" s="61"/>
      <c r="B179" s="61"/>
      <c r="C179" s="61"/>
      <c r="D179" s="62"/>
      <c r="E179" s="110"/>
      <c r="F179" s="65"/>
      <c r="G179" s="67"/>
      <c r="H179" s="65"/>
    </row>
    <row r="180" spans="1:8" x14ac:dyDescent="0.2">
      <c r="A180" s="61"/>
      <c r="B180" s="61"/>
      <c r="C180" s="61"/>
      <c r="D180" s="62"/>
      <c r="E180" s="110"/>
      <c r="F180" s="65"/>
      <c r="G180" s="67"/>
      <c r="H180" s="65"/>
    </row>
    <row r="181" spans="1:8" x14ac:dyDescent="0.2">
      <c r="A181" s="61"/>
      <c r="B181" s="61"/>
      <c r="C181" s="61"/>
      <c r="D181" s="62"/>
      <c r="E181" s="110"/>
      <c r="F181" s="65"/>
      <c r="G181" s="67"/>
      <c r="H181" s="65"/>
    </row>
    <row r="182" spans="1:8" x14ac:dyDescent="0.2">
      <c r="A182" s="61"/>
      <c r="B182" s="61"/>
      <c r="C182" s="61"/>
      <c r="D182" s="62"/>
      <c r="E182" s="110"/>
      <c r="F182" s="65"/>
      <c r="G182" s="67"/>
      <c r="H182" s="65"/>
    </row>
    <row r="183" spans="1:8" x14ac:dyDescent="0.2">
      <c r="A183" s="61"/>
      <c r="B183" s="61"/>
      <c r="C183" s="61"/>
      <c r="D183" s="62"/>
      <c r="E183" s="110"/>
      <c r="F183" s="65"/>
      <c r="G183" s="67"/>
      <c r="H183" s="65"/>
    </row>
    <row r="184" spans="1:8" x14ac:dyDescent="0.2">
      <c r="A184" s="61"/>
      <c r="B184" s="61"/>
      <c r="C184" s="61"/>
      <c r="D184" s="62"/>
      <c r="E184" s="110"/>
      <c r="F184" s="65"/>
      <c r="G184" s="67"/>
      <c r="H184" s="65"/>
    </row>
    <row r="185" spans="1:8" x14ac:dyDescent="0.2">
      <c r="A185" s="61"/>
      <c r="B185" s="61"/>
      <c r="C185" s="61"/>
      <c r="D185" s="62"/>
      <c r="E185" s="110"/>
      <c r="F185" s="65"/>
      <c r="G185" s="67"/>
      <c r="H185" s="65"/>
    </row>
    <row r="186" spans="1:8" x14ac:dyDescent="0.2">
      <c r="A186" s="61"/>
      <c r="B186" s="61"/>
      <c r="C186" s="61"/>
      <c r="D186" s="62"/>
      <c r="E186" s="110"/>
      <c r="F186" s="75"/>
      <c r="G186" s="67"/>
      <c r="H186" s="75"/>
    </row>
    <row r="187" spans="1:8" x14ac:dyDescent="0.2">
      <c r="A187" s="61"/>
      <c r="B187" s="61"/>
      <c r="C187" s="61"/>
      <c r="D187" s="62"/>
      <c r="E187" s="110"/>
      <c r="F187" s="65"/>
      <c r="G187" s="67"/>
      <c r="H187" s="65"/>
    </row>
    <row r="188" spans="1:8" x14ac:dyDescent="0.2">
      <c r="A188" s="61"/>
      <c r="B188" s="61"/>
      <c r="C188" s="61"/>
      <c r="D188" s="62"/>
      <c r="E188" s="110"/>
      <c r="F188" s="65"/>
      <c r="G188" s="67"/>
      <c r="H188" s="65"/>
    </row>
    <row r="189" spans="1:8" x14ac:dyDescent="0.2">
      <c r="A189" s="61"/>
      <c r="B189" s="61"/>
      <c r="C189" s="61"/>
      <c r="D189" s="62"/>
      <c r="E189" s="110"/>
      <c r="F189" s="65"/>
      <c r="G189" s="67"/>
      <c r="H189" s="65"/>
    </row>
    <row r="190" spans="1:8" x14ac:dyDescent="0.2">
      <c r="A190" s="61"/>
      <c r="B190" s="61"/>
      <c r="C190" s="61"/>
      <c r="D190" s="62"/>
      <c r="E190" s="110"/>
      <c r="F190" s="65"/>
      <c r="G190" s="67"/>
      <c r="H190" s="65"/>
    </row>
    <row r="191" spans="1:8" x14ac:dyDescent="0.2">
      <c r="A191" s="61"/>
      <c r="B191" s="61"/>
      <c r="C191" s="61"/>
      <c r="D191" s="62"/>
      <c r="E191" s="110"/>
      <c r="F191" s="65"/>
      <c r="G191" s="67"/>
      <c r="H191" s="65"/>
    </row>
    <row r="192" spans="1:8" x14ac:dyDescent="0.2">
      <c r="A192" s="61"/>
      <c r="B192" s="61"/>
      <c r="C192" s="61"/>
      <c r="D192" s="62"/>
      <c r="E192" s="110"/>
      <c r="F192" s="65"/>
      <c r="G192" s="67"/>
      <c r="H192" s="65"/>
    </row>
    <row r="193" spans="1:8" x14ac:dyDescent="0.2">
      <c r="A193" s="61"/>
      <c r="B193" s="61"/>
      <c r="C193" s="61"/>
      <c r="D193" s="62"/>
      <c r="E193" s="110"/>
      <c r="F193" s="65"/>
      <c r="G193" s="67"/>
      <c r="H193" s="65"/>
    </row>
    <row r="194" spans="1:8" x14ac:dyDescent="0.2">
      <c r="A194" s="61"/>
      <c r="B194" s="61"/>
      <c r="C194" s="61"/>
      <c r="D194" s="62"/>
      <c r="E194" s="110"/>
      <c r="F194" s="65"/>
      <c r="G194" s="67"/>
      <c r="H194" s="65"/>
    </row>
    <row r="195" spans="1:8" x14ac:dyDescent="0.2">
      <c r="A195" s="61"/>
      <c r="B195" s="61"/>
      <c r="C195" s="61"/>
      <c r="D195" s="62"/>
      <c r="E195" s="110"/>
      <c r="F195" s="65"/>
      <c r="G195" s="67"/>
      <c r="H195" s="65"/>
    </row>
    <row r="196" spans="1:8" x14ac:dyDescent="0.2">
      <c r="A196" s="61"/>
      <c r="B196" s="61"/>
      <c r="C196" s="61"/>
      <c r="D196" s="62"/>
      <c r="E196" s="110"/>
      <c r="F196" s="65"/>
      <c r="G196" s="67"/>
      <c r="H196" s="65"/>
    </row>
    <row r="197" spans="1:8" x14ac:dyDescent="0.2">
      <c r="A197" s="61"/>
      <c r="B197" s="61"/>
      <c r="C197" s="61"/>
      <c r="D197" s="62"/>
      <c r="E197" s="110"/>
      <c r="F197" s="65"/>
      <c r="G197" s="67"/>
      <c r="H197" s="65"/>
    </row>
    <row r="198" spans="1:8" x14ac:dyDescent="0.2">
      <c r="A198" s="61"/>
      <c r="B198" s="61"/>
      <c r="C198" s="61"/>
      <c r="D198" s="62"/>
      <c r="E198" s="110"/>
      <c r="F198" s="65"/>
      <c r="G198" s="67"/>
      <c r="H198" s="65"/>
    </row>
    <row r="199" spans="1:8" x14ac:dyDescent="0.2">
      <c r="A199" s="61"/>
      <c r="B199" s="61"/>
      <c r="C199" s="61"/>
      <c r="D199" s="62"/>
      <c r="E199" s="110"/>
      <c r="F199" s="65"/>
      <c r="G199" s="67"/>
      <c r="H199" s="65"/>
    </row>
    <row r="200" spans="1:8" x14ac:dyDescent="0.2">
      <c r="A200" s="61"/>
      <c r="B200" s="61"/>
      <c r="C200" s="61"/>
      <c r="D200" s="62"/>
      <c r="E200" s="110"/>
      <c r="F200" s="65"/>
      <c r="G200" s="67"/>
      <c r="H200" s="65"/>
    </row>
    <row r="201" spans="1:8" x14ac:dyDescent="0.2">
      <c r="A201" s="61"/>
      <c r="B201" s="61"/>
      <c r="C201" s="61"/>
      <c r="D201" s="62"/>
      <c r="E201" s="110"/>
      <c r="F201" s="65"/>
      <c r="G201" s="67"/>
      <c r="H201" s="65"/>
    </row>
    <row r="202" spans="1:8" x14ac:dyDescent="0.2">
      <c r="A202" s="61"/>
      <c r="B202" s="61"/>
      <c r="C202" s="61"/>
      <c r="D202" s="62"/>
      <c r="E202" s="110"/>
      <c r="F202" s="65"/>
      <c r="G202" s="67"/>
      <c r="H202" s="65"/>
    </row>
    <row r="203" spans="1:8" x14ac:dyDescent="0.2">
      <c r="A203" s="61"/>
      <c r="B203" s="61"/>
      <c r="C203" s="61"/>
      <c r="D203" s="62"/>
      <c r="E203" s="110"/>
      <c r="F203" s="65"/>
      <c r="G203" s="67"/>
      <c r="H203" s="65"/>
    </row>
    <row r="204" spans="1:8" x14ac:dyDescent="0.2">
      <c r="A204" s="61"/>
      <c r="B204" s="61"/>
      <c r="C204" s="61"/>
      <c r="D204" s="62"/>
      <c r="E204" s="110"/>
      <c r="F204" s="65"/>
      <c r="G204" s="67"/>
      <c r="H204" s="65"/>
    </row>
    <row r="205" spans="1:8" x14ac:dyDescent="0.2">
      <c r="A205" s="61"/>
      <c r="B205" s="61"/>
      <c r="C205" s="61"/>
      <c r="D205" s="62"/>
      <c r="E205" s="110"/>
      <c r="F205" s="65"/>
      <c r="G205" s="67"/>
      <c r="H205" s="65"/>
    </row>
    <row r="206" spans="1:8" x14ac:dyDescent="0.2">
      <c r="A206" s="61"/>
      <c r="B206" s="61"/>
      <c r="C206" s="61"/>
      <c r="D206" s="62"/>
      <c r="E206" s="110"/>
      <c r="F206" s="65"/>
      <c r="G206" s="67"/>
      <c r="H206" s="65"/>
    </row>
    <row r="207" spans="1:8" x14ac:dyDescent="0.2">
      <c r="A207" s="61"/>
      <c r="B207" s="61"/>
      <c r="C207" s="61"/>
      <c r="D207" s="62"/>
      <c r="E207" s="110"/>
      <c r="F207" s="65"/>
      <c r="G207" s="67"/>
      <c r="H207" s="65"/>
    </row>
    <row r="208" spans="1:8" x14ac:dyDescent="0.2">
      <c r="A208" s="61"/>
      <c r="B208" s="61"/>
      <c r="C208" s="61"/>
      <c r="D208" s="62"/>
      <c r="E208" s="110"/>
      <c r="F208" s="65"/>
      <c r="G208" s="67"/>
      <c r="H208" s="65"/>
    </row>
    <row r="209" spans="1:8" x14ac:dyDescent="0.2">
      <c r="A209" s="61"/>
      <c r="B209" s="61"/>
      <c r="C209" s="61"/>
      <c r="D209" s="62"/>
      <c r="E209" s="110"/>
      <c r="F209" s="65"/>
      <c r="G209" s="67"/>
      <c r="H209" s="65"/>
    </row>
    <row r="210" spans="1:8" x14ac:dyDescent="0.2">
      <c r="A210" s="61"/>
      <c r="B210" s="61"/>
      <c r="C210" s="61"/>
      <c r="D210" s="62"/>
      <c r="E210" s="110"/>
      <c r="F210" s="65"/>
      <c r="G210" s="67"/>
      <c r="H210" s="65"/>
    </row>
    <row r="211" spans="1:8" x14ac:dyDescent="0.2">
      <c r="A211" s="61"/>
      <c r="B211" s="61"/>
      <c r="C211" s="61"/>
      <c r="D211" s="62"/>
      <c r="E211" s="110"/>
      <c r="F211" s="65"/>
      <c r="G211" s="67"/>
      <c r="H211" s="65"/>
    </row>
    <row r="212" spans="1:8" x14ac:dyDescent="0.2">
      <c r="A212" s="61"/>
      <c r="B212" s="61"/>
      <c r="C212" s="61"/>
      <c r="D212" s="62"/>
      <c r="E212" s="110"/>
      <c r="F212" s="65"/>
      <c r="G212" s="67"/>
      <c r="H212" s="65"/>
    </row>
    <row r="213" spans="1:8" x14ac:dyDescent="0.2">
      <c r="A213" s="61"/>
      <c r="B213" s="61"/>
      <c r="C213" s="61"/>
      <c r="D213" s="62"/>
      <c r="E213" s="110"/>
      <c r="F213" s="65"/>
      <c r="G213" s="67"/>
      <c r="H213" s="65"/>
    </row>
    <row r="214" spans="1:8" x14ac:dyDescent="0.2">
      <c r="A214" s="61"/>
      <c r="B214" s="61"/>
      <c r="C214" s="61"/>
      <c r="D214" s="62"/>
      <c r="E214" s="110"/>
      <c r="F214" s="65"/>
      <c r="G214" s="67"/>
      <c r="H214" s="65"/>
    </row>
    <row r="215" spans="1:8" x14ac:dyDescent="0.2">
      <c r="A215" s="61"/>
      <c r="B215" s="61"/>
      <c r="C215" s="61"/>
      <c r="D215" s="62"/>
      <c r="E215" s="110"/>
      <c r="F215" s="65"/>
      <c r="G215" s="67"/>
      <c r="H215" s="65"/>
    </row>
    <row r="216" spans="1:8" x14ac:dyDescent="0.2">
      <c r="A216" s="61"/>
      <c r="B216" s="61"/>
      <c r="C216" s="61"/>
      <c r="D216" s="62"/>
      <c r="E216" s="110"/>
      <c r="F216" s="65"/>
      <c r="G216" s="67"/>
      <c r="H216" s="65"/>
    </row>
    <row r="217" spans="1:8" x14ac:dyDescent="0.2">
      <c r="A217" s="61"/>
      <c r="B217" s="61"/>
      <c r="C217" s="61"/>
      <c r="D217" s="62"/>
      <c r="E217" s="110"/>
      <c r="F217" s="65"/>
      <c r="G217" s="67"/>
      <c r="H217" s="65"/>
    </row>
    <row r="218" spans="1:8" x14ac:dyDescent="0.2">
      <c r="A218" s="61"/>
      <c r="B218" s="61"/>
      <c r="C218" s="61"/>
      <c r="D218" s="62"/>
      <c r="E218" s="110"/>
      <c r="F218" s="65"/>
      <c r="G218" s="67"/>
      <c r="H218" s="65"/>
    </row>
    <row r="219" spans="1:8" x14ac:dyDescent="0.2">
      <c r="A219" s="61"/>
      <c r="B219" s="61"/>
      <c r="C219" s="61"/>
      <c r="D219" s="62"/>
      <c r="E219" s="110"/>
      <c r="F219" s="65"/>
      <c r="G219" s="67"/>
      <c r="H219" s="65"/>
    </row>
    <row r="220" spans="1:8" x14ac:dyDescent="0.2">
      <c r="A220" s="61"/>
      <c r="B220" s="61"/>
      <c r="C220" s="61"/>
      <c r="D220" s="62"/>
      <c r="E220" s="110"/>
      <c r="F220" s="65"/>
      <c r="G220" s="67"/>
      <c r="H220" s="65"/>
    </row>
    <row r="221" spans="1:8" x14ac:dyDescent="0.2">
      <c r="A221" s="61"/>
      <c r="B221" s="61"/>
      <c r="C221" s="61"/>
      <c r="D221" s="62"/>
      <c r="E221" s="110"/>
      <c r="F221" s="65"/>
      <c r="G221" s="67"/>
      <c r="H221" s="65"/>
    </row>
    <row r="222" spans="1:8" x14ac:dyDescent="0.2">
      <c r="A222" s="61"/>
      <c r="B222" s="61"/>
      <c r="C222" s="61"/>
      <c r="D222" s="62"/>
      <c r="E222" s="110"/>
      <c r="F222" s="65"/>
      <c r="G222" s="67"/>
      <c r="H222" s="65"/>
    </row>
    <row r="223" spans="1:8" x14ac:dyDescent="0.2">
      <c r="A223" s="61"/>
      <c r="B223" s="61"/>
      <c r="C223" s="61"/>
      <c r="D223" s="62"/>
      <c r="E223" s="110"/>
      <c r="F223" s="65"/>
      <c r="G223" s="67"/>
      <c r="H223" s="65"/>
    </row>
    <row r="224" spans="1:8" x14ac:dyDescent="0.2">
      <c r="A224" s="61"/>
      <c r="B224" s="61"/>
      <c r="C224" s="61"/>
      <c r="D224" s="62"/>
      <c r="E224" s="110"/>
      <c r="F224" s="65"/>
      <c r="G224" s="67"/>
      <c r="H224" s="65"/>
    </row>
    <row r="225" spans="1:8" x14ac:dyDescent="0.2">
      <c r="A225" s="61"/>
      <c r="B225" s="61"/>
      <c r="C225" s="61"/>
      <c r="D225" s="62"/>
      <c r="E225" s="110"/>
      <c r="F225" s="65"/>
      <c r="G225" s="67"/>
      <c r="H225" s="65"/>
    </row>
    <row r="226" spans="1:8" x14ac:dyDescent="0.2">
      <c r="A226" s="61"/>
      <c r="B226" s="61"/>
      <c r="C226" s="61"/>
      <c r="D226" s="62"/>
      <c r="E226" s="110"/>
      <c r="F226" s="65"/>
      <c r="G226" s="67"/>
      <c r="H226" s="65"/>
    </row>
    <row r="227" spans="1:8" x14ac:dyDescent="0.2">
      <c r="A227" s="61"/>
      <c r="B227" s="61"/>
      <c r="C227" s="61"/>
      <c r="D227" s="62"/>
      <c r="E227" s="110"/>
      <c r="F227" s="65"/>
      <c r="G227" s="67"/>
      <c r="H227" s="65"/>
    </row>
    <row r="228" spans="1:8" x14ac:dyDescent="0.2">
      <c r="A228" s="61"/>
      <c r="B228" s="61"/>
      <c r="C228" s="61"/>
      <c r="D228" s="62"/>
      <c r="E228" s="110"/>
      <c r="F228" s="65"/>
      <c r="G228" s="67"/>
      <c r="H228" s="65"/>
    </row>
    <row r="229" spans="1:8" x14ac:dyDescent="0.2">
      <c r="A229" s="61"/>
      <c r="B229" s="61"/>
      <c r="C229" s="61"/>
      <c r="D229" s="62"/>
      <c r="E229" s="110"/>
      <c r="F229" s="65"/>
      <c r="G229" s="67"/>
      <c r="H229" s="65"/>
    </row>
    <row r="230" spans="1:8" x14ac:dyDescent="0.2">
      <c r="A230" s="61"/>
      <c r="B230" s="61"/>
      <c r="C230" s="61"/>
      <c r="D230" s="62"/>
      <c r="E230" s="110"/>
      <c r="F230" s="65"/>
      <c r="G230" s="67"/>
      <c r="H230" s="65"/>
    </row>
    <row r="231" spans="1:8" x14ac:dyDescent="0.2">
      <c r="A231" s="61"/>
      <c r="B231" s="61"/>
      <c r="C231" s="61"/>
      <c r="D231" s="62"/>
      <c r="E231" s="110"/>
      <c r="F231" s="65"/>
      <c r="G231" s="67"/>
      <c r="H231" s="65"/>
    </row>
    <row r="232" spans="1:8" x14ac:dyDescent="0.2">
      <c r="A232" s="61"/>
      <c r="B232" s="61"/>
      <c r="C232" s="61"/>
      <c r="D232" s="62"/>
      <c r="E232" s="110"/>
      <c r="F232" s="65"/>
      <c r="G232" s="67"/>
      <c r="H232" s="65"/>
    </row>
    <row r="233" spans="1:8" x14ac:dyDescent="0.2">
      <c r="A233" s="61"/>
      <c r="B233" s="61"/>
      <c r="C233" s="61"/>
      <c r="D233" s="62"/>
      <c r="E233" s="110"/>
      <c r="F233" s="65"/>
      <c r="G233" s="67"/>
      <c r="H233" s="65"/>
    </row>
    <row r="234" spans="1:8" x14ac:dyDescent="0.2">
      <c r="A234" s="61"/>
      <c r="B234" s="61"/>
      <c r="C234" s="61"/>
      <c r="D234" s="62"/>
      <c r="E234" s="110"/>
      <c r="F234" s="65"/>
      <c r="G234" s="67"/>
      <c r="H234" s="65"/>
    </row>
    <row r="235" spans="1:8" x14ac:dyDescent="0.2">
      <c r="A235" s="61"/>
      <c r="B235" s="61"/>
      <c r="C235" s="61"/>
      <c r="D235" s="62"/>
      <c r="E235" s="110"/>
      <c r="F235" s="65"/>
      <c r="G235" s="67"/>
      <c r="H235" s="65"/>
    </row>
    <row r="236" spans="1:8" x14ac:dyDescent="0.2">
      <c r="A236" s="61"/>
      <c r="B236" s="61"/>
      <c r="C236" s="61"/>
      <c r="D236" s="62"/>
      <c r="E236" s="110"/>
      <c r="F236" s="65"/>
      <c r="G236" s="67"/>
      <c r="H236" s="65"/>
    </row>
    <row r="237" spans="1:8" x14ac:dyDescent="0.2">
      <c r="A237" s="61"/>
      <c r="B237" s="61"/>
      <c r="C237" s="61"/>
      <c r="D237" s="62"/>
      <c r="E237" s="110"/>
      <c r="F237" s="65"/>
      <c r="G237" s="67"/>
      <c r="H237" s="65"/>
    </row>
    <row r="238" spans="1:8" x14ac:dyDescent="0.2">
      <c r="A238" s="61"/>
      <c r="B238" s="61"/>
      <c r="C238" s="61"/>
      <c r="D238" s="62"/>
      <c r="E238" s="110"/>
      <c r="F238" s="65"/>
      <c r="G238" s="67"/>
      <c r="H238" s="65"/>
    </row>
    <row r="239" spans="1:8" x14ac:dyDescent="0.2">
      <c r="A239" s="61"/>
      <c r="B239" s="61"/>
      <c r="C239" s="61"/>
      <c r="D239" s="62"/>
      <c r="E239" s="110"/>
      <c r="F239" s="65"/>
      <c r="G239" s="67"/>
      <c r="H239" s="65"/>
    </row>
    <row r="240" spans="1:8" x14ac:dyDescent="0.2">
      <c r="A240" s="61"/>
      <c r="B240" s="61"/>
      <c r="C240" s="61"/>
      <c r="D240" s="62"/>
      <c r="E240" s="110"/>
      <c r="F240" s="65"/>
      <c r="G240" s="67"/>
      <c r="H240" s="65"/>
    </row>
    <row r="241" spans="1:8" x14ac:dyDescent="0.2">
      <c r="A241" s="61"/>
      <c r="B241" s="61"/>
      <c r="C241" s="61"/>
      <c r="D241" s="62"/>
      <c r="E241" s="110"/>
      <c r="F241" s="65"/>
      <c r="G241" s="67"/>
      <c r="H241" s="65"/>
    </row>
    <row r="242" spans="1:8" x14ac:dyDescent="0.2">
      <c r="A242" s="61"/>
      <c r="B242" s="61"/>
      <c r="C242" s="61"/>
      <c r="D242" s="62"/>
      <c r="E242" s="110"/>
      <c r="F242" s="65"/>
      <c r="G242" s="67"/>
      <c r="H242" s="65"/>
    </row>
    <row r="243" spans="1:8" x14ac:dyDescent="0.2">
      <c r="A243" s="61"/>
      <c r="B243" s="61"/>
      <c r="C243" s="61"/>
      <c r="D243" s="62"/>
      <c r="E243" s="110"/>
      <c r="F243" s="65"/>
      <c r="G243" s="67"/>
      <c r="H243" s="65"/>
    </row>
    <row r="244" spans="1:8" x14ac:dyDescent="0.2">
      <c r="A244" s="61"/>
      <c r="B244" s="61"/>
      <c r="C244" s="61"/>
      <c r="D244" s="62"/>
      <c r="E244" s="110"/>
      <c r="F244" s="65"/>
      <c r="G244" s="67"/>
      <c r="H244" s="65"/>
    </row>
    <row r="245" spans="1:8" x14ac:dyDescent="0.2">
      <c r="A245" s="61"/>
      <c r="B245" s="61"/>
      <c r="C245" s="61"/>
      <c r="D245" s="62"/>
      <c r="E245" s="110"/>
      <c r="F245" s="65"/>
      <c r="G245" s="67"/>
      <c r="H245" s="65"/>
    </row>
    <row r="246" spans="1:8" x14ac:dyDescent="0.2">
      <c r="A246" s="61"/>
      <c r="B246" s="61"/>
      <c r="C246" s="61"/>
      <c r="D246" s="62"/>
      <c r="E246" s="110"/>
      <c r="F246" s="65"/>
      <c r="G246" s="67"/>
      <c r="H246" s="65"/>
    </row>
    <row r="247" spans="1:8" x14ac:dyDescent="0.2">
      <c r="A247" s="61"/>
      <c r="B247" s="61"/>
      <c r="C247" s="61"/>
      <c r="D247" s="62"/>
      <c r="E247" s="110"/>
      <c r="F247" s="65"/>
      <c r="G247" s="67"/>
      <c r="H247" s="65"/>
    </row>
    <row r="248" spans="1:8" x14ac:dyDescent="0.2">
      <c r="A248" s="61"/>
      <c r="B248" s="61"/>
      <c r="C248" s="61"/>
      <c r="D248" s="62"/>
      <c r="E248" s="110"/>
      <c r="F248" s="65"/>
      <c r="G248" s="67"/>
      <c r="H248" s="65"/>
    </row>
    <row r="249" spans="1:8" x14ac:dyDescent="0.2">
      <c r="A249" s="61"/>
      <c r="B249" s="61"/>
      <c r="C249" s="61"/>
      <c r="D249" s="62"/>
      <c r="E249" s="110"/>
      <c r="F249" s="65"/>
      <c r="G249" s="67"/>
      <c r="H249" s="65"/>
    </row>
    <row r="250" spans="1:8" x14ac:dyDescent="0.2">
      <c r="A250" s="61"/>
      <c r="B250" s="61"/>
      <c r="C250" s="61"/>
      <c r="D250" s="62"/>
      <c r="E250" s="110"/>
      <c r="F250" s="65"/>
      <c r="G250" s="67"/>
      <c r="H250" s="65"/>
    </row>
    <row r="251" spans="1:8" x14ac:dyDescent="0.2">
      <c r="A251" s="61"/>
      <c r="B251" s="61"/>
      <c r="C251" s="61"/>
      <c r="D251" s="62"/>
      <c r="E251" s="110"/>
      <c r="F251" s="65"/>
      <c r="G251" s="67"/>
      <c r="H251" s="65"/>
    </row>
    <row r="252" spans="1:8" x14ac:dyDescent="0.2">
      <c r="A252" s="61"/>
      <c r="B252" s="61"/>
      <c r="C252" s="61"/>
      <c r="D252" s="62"/>
      <c r="E252" s="110"/>
      <c r="F252" s="65"/>
      <c r="G252" s="67"/>
      <c r="H252" s="65"/>
    </row>
    <row r="253" spans="1:8" x14ac:dyDescent="0.2">
      <c r="A253" s="61"/>
      <c r="B253" s="61"/>
      <c r="C253" s="61"/>
      <c r="D253" s="62"/>
      <c r="E253" s="110"/>
      <c r="F253" s="65"/>
      <c r="G253" s="67"/>
      <c r="H253" s="65"/>
    </row>
    <row r="254" spans="1:8" x14ac:dyDescent="0.2">
      <c r="A254" s="61"/>
      <c r="B254" s="61"/>
      <c r="C254" s="61"/>
      <c r="D254" s="62"/>
      <c r="E254" s="110"/>
      <c r="F254" s="65"/>
      <c r="G254" s="67"/>
      <c r="H254" s="65"/>
    </row>
    <row r="255" spans="1:8" x14ac:dyDescent="0.2">
      <c r="A255" s="61"/>
      <c r="B255" s="61"/>
      <c r="C255" s="61"/>
      <c r="D255" s="62"/>
      <c r="E255" s="110"/>
      <c r="F255" s="65"/>
      <c r="G255" s="67"/>
      <c r="H255" s="65"/>
    </row>
    <row r="256" spans="1:8" x14ac:dyDescent="0.2">
      <c r="A256" s="61"/>
      <c r="B256" s="61"/>
      <c r="C256" s="61"/>
      <c r="D256" s="62"/>
      <c r="E256" s="110"/>
      <c r="F256" s="65"/>
      <c r="G256" s="67"/>
      <c r="H256" s="65"/>
    </row>
    <row r="257" spans="1:8" x14ac:dyDescent="0.2">
      <c r="A257" s="61"/>
      <c r="B257" s="61"/>
      <c r="C257" s="61"/>
      <c r="D257" s="62"/>
      <c r="E257" s="110"/>
      <c r="F257" s="65"/>
      <c r="G257" s="67"/>
      <c r="H257" s="65"/>
    </row>
    <row r="258" spans="1:8" x14ac:dyDescent="0.2">
      <c r="A258" s="61"/>
      <c r="B258" s="61"/>
      <c r="C258" s="61"/>
      <c r="D258" s="62"/>
      <c r="E258" s="110"/>
      <c r="F258" s="65"/>
      <c r="G258" s="67"/>
      <c r="H258" s="65"/>
    </row>
    <row r="259" spans="1:8" x14ac:dyDescent="0.2">
      <c r="A259" s="61"/>
      <c r="B259" s="61"/>
      <c r="C259" s="61"/>
      <c r="D259" s="62"/>
      <c r="E259" s="110"/>
      <c r="F259" s="65"/>
      <c r="G259" s="67"/>
      <c r="H259" s="65"/>
    </row>
    <row r="260" spans="1:8" x14ac:dyDescent="0.2">
      <c r="A260" s="61"/>
      <c r="B260" s="61"/>
      <c r="D260" s="62"/>
      <c r="E260" s="110"/>
      <c r="F260" s="65"/>
      <c r="G260" s="67"/>
      <c r="H260" s="62"/>
    </row>
    <row r="261" spans="1:8" x14ac:dyDescent="0.2">
      <c r="A261" s="61"/>
      <c r="B261" s="61"/>
      <c r="D261" s="62"/>
      <c r="E261" s="110"/>
      <c r="F261" s="65"/>
      <c r="G261" s="67"/>
      <c r="H261" s="62"/>
    </row>
    <row r="262" spans="1:8" x14ac:dyDescent="0.2">
      <c r="A262" s="61"/>
      <c r="B262" s="61"/>
      <c r="D262" s="62"/>
      <c r="E262" s="110"/>
      <c r="F262" s="65"/>
      <c r="G262" s="67"/>
      <c r="H262" s="62"/>
    </row>
    <row r="263" spans="1:8" x14ac:dyDescent="0.2">
      <c r="A263" s="61"/>
      <c r="B263" s="61"/>
      <c r="D263" s="62"/>
      <c r="E263" s="110"/>
      <c r="F263" s="65"/>
      <c r="G263" s="67"/>
      <c r="H263" s="62"/>
    </row>
    <row r="264" spans="1:8" x14ac:dyDescent="0.2">
      <c r="A264" s="61"/>
      <c r="B264" s="61"/>
      <c r="D264" s="62"/>
      <c r="E264" s="110"/>
      <c r="F264" s="65"/>
      <c r="G264" s="67"/>
      <c r="H264" s="62"/>
    </row>
    <row r="265" spans="1:8" x14ac:dyDescent="0.2">
      <c r="A265" s="61"/>
      <c r="B265" s="61"/>
      <c r="D265" s="62"/>
      <c r="E265" s="110"/>
      <c r="F265" s="65"/>
      <c r="G265" s="67"/>
      <c r="H265" s="62"/>
    </row>
    <row r="266" spans="1:8" x14ac:dyDescent="0.2">
      <c r="A266" s="61"/>
      <c r="B266" s="61"/>
      <c r="D266" s="62"/>
      <c r="E266" s="110"/>
      <c r="F266" s="62"/>
      <c r="G266" s="67"/>
      <c r="H266" s="62"/>
    </row>
    <row r="267" spans="1:8" x14ac:dyDescent="0.2">
      <c r="A267" s="61"/>
      <c r="B267" s="61"/>
      <c r="D267" s="62"/>
      <c r="E267" s="110"/>
      <c r="F267" s="65"/>
      <c r="G267" s="67"/>
      <c r="H267" s="62"/>
    </row>
    <row r="268" spans="1:8" x14ac:dyDescent="0.2">
      <c r="A268" s="61"/>
      <c r="B268" s="61"/>
      <c r="D268" s="62"/>
      <c r="E268" s="110"/>
      <c r="F268" s="65"/>
      <c r="G268" s="67"/>
      <c r="H268" s="62"/>
    </row>
    <row r="269" spans="1:8" x14ac:dyDescent="0.2">
      <c r="A269" s="61"/>
      <c r="B269" s="61"/>
      <c r="D269" s="62"/>
      <c r="E269" s="110"/>
      <c r="F269" s="65"/>
      <c r="G269" s="67"/>
      <c r="H269" s="62"/>
    </row>
    <row r="270" spans="1:8" x14ac:dyDescent="0.2">
      <c r="A270" s="61"/>
      <c r="B270" s="61"/>
      <c r="D270" s="62"/>
      <c r="E270" s="110"/>
      <c r="F270" s="65"/>
      <c r="G270" s="67"/>
      <c r="H270" s="62"/>
    </row>
    <row r="271" spans="1:8" x14ac:dyDescent="0.2">
      <c r="A271" s="61"/>
      <c r="B271" s="61"/>
      <c r="D271" s="62"/>
      <c r="E271" s="110"/>
      <c r="F271" s="62"/>
      <c r="G271" s="67"/>
      <c r="H271" s="62"/>
    </row>
    <row r="272" spans="1:8" x14ac:dyDescent="0.2">
      <c r="A272" s="61"/>
      <c r="B272" s="61"/>
      <c r="D272" s="62"/>
      <c r="E272" s="110"/>
      <c r="F272" s="62"/>
      <c r="G272" s="67"/>
      <c r="H272" s="62"/>
    </row>
    <row r="273" spans="1:8" x14ac:dyDescent="0.2">
      <c r="A273" s="61"/>
      <c r="B273" s="61"/>
      <c r="D273" s="62"/>
      <c r="E273" s="110"/>
      <c r="F273" s="62"/>
      <c r="G273" s="67"/>
      <c r="H273" s="62"/>
    </row>
    <row r="274" spans="1:8" x14ac:dyDescent="0.2">
      <c r="A274" s="61"/>
      <c r="B274" s="61"/>
      <c r="D274" s="62"/>
      <c r="E274" s="110"/>
      <c r="F274" s="62"/>
      <c r="G274" s="67"/>
      <c r="H274" s="62"/>
    </row>
    <row r="275" spans="1:8" x14ac:dyDescent="0.2">
      <c r="A275" s="61"/>
      <c r="B275" s="61"/>
      <c r="D275" s="62"/>
      <c r="E275" s="110"/>
      <c r="F275" s="62"/>
      <c r="G275" s="67"/>
      <c r="H275" s="62"/>
    </row>
    <row r="276" spans="1:8" x14ac:dyDescent="0.2">
      <c r="A276" s="61"/>
      <c r="B276" s="61"/>
      <c r="D276" s="62"/>
      <c r="E276" s="110"/>
      <c r="F276" s="72"/>
      <c r="G276" s="74"/>
      <c r="H276" s="62"/>
    </row>
    <row r="277" spans="1:8" x14ac:dyDescent="0.2">
      <c r="A277" s="61"/>
      <c r="B277" s="61"/>
      <c r="D277" s="62"/>
      <c r="E277" s="110"/>
      <c r="F277" s="72"/>
      <c r="G277" s="74"/>
      <c r="H277" s="62"/>
    </row>
    <row r="278" spans="1:8" x14ac:dyDescent="0.2">
      <c r="A278" s="61"/>
      <c r="B278" s="61"/>
      <c r="D278" s="62"/>
      <c r="E278" s="110"/>
      <c r="F278" s="62"/>
      <c r="G278" s="67"/>
      <c r="H278" s="62"/>
    </row>
    <row r="279" spans="1:8" x14ac:dyDescent="0.2">
      <c r="A279" s="61"/>
      <c r="B279" s="61"/>
      <c r="D279" s="62"/>
      <c r="E279" s="110"/>
      <c r="F279" s="62"/>
      <c r="G279" s="67"/>
      <c r="H279" s="62"/>
    </row>
    <row r="280" spans="1:8" x14ac:dyDescent="0.2">
      <c r="A280" s="61"/>
      <c r="B280" s="61"/>
      <c r="D280" s="62"/>
      <c r="E280" s="110"/>
      <c r="F280" s="62"/>
      <c r="G280" s="67"/>
      <c r="H280" s="62"/>
    </row>
    <row r="281" spans="1:8" x14ac:dyDescent="0.2">
      <c r="A281" s="61"/>
      <c r="B281" s="61"/>
      <c r="D281" s="62"/>
      <c r="E281" s="110"/>
      <c r="F281" s="62"/>
      <c r="G281" s="67"/>
      <c r="H281" s="62"/>
    </row>
    <row r="282" spans="1:8" x14ac:dyDescent="0.2">
      <c r="A282" s="61"/>
      <c r="B282" s="61"/>
      <c r="D282" s="62"/>
      <c r="E282" s="110"/>
      <c r="F282" s="62"/>
      <c r="G282" s="67"/>
      <c r="H282" s="62"/>
    </row>
    <row r="283" spans="1:8" x14ac:dyDescent="0.2">
      <c r="A283" s="61"/>
      <c r="B283" s="61"/>
      <c r="D283" s="62"/>
      <c r="E283" s="110"/>
      <c r="F283" s="62"/>
      <c r="G283" s="67"/>
      <c r="H283" s="62"/>
    </row>
    <row r="284" spans="1:8" x14ac:dyDescent="0.2">
      <c r="A284" s="61"/>
      <c r="B284" s="61"/>
      <c r="D284" s="62"/>
      <c r="E284" s="110"/>
      <c r="F284" s="62"/>
      <c r="G284" s="67"/>
      <c r="H284" s="62"/>
    </row>
    <row r="285" spans="1:8" x14ac:dyDescent="0.2">
      <c r="B285" s="61"/>
      <c r="C285" s="61"/>
      <c r="D285" s="62"/>
      <c r="E285" s="110"/>
      <c r="F285" s="62"/>
      <c r="G285" s="67"/>
      <c r="H285" s="62"/>
    </row>
    <row r="286" spans="1:8" x14ac:dyDescent="0.2">
      <c r="B286" s="61"/>
      <c r="C286" s="61"/>
      <c r="D286" s="62"/>
      <c r="E286" s="110"/>
      <c r="F286" s="62"/>
      <c r="G286" s="68"/>
      <c r="H286" s="62"/>
    </row>
    <row r="287" spans="1:8" x14ac:dyDescent="0.2">
      <c r="B287" s="61"/>
      <c r="C287" s="61"/>
      <c r="D287" s="62"/>
      <c r="E287" s="110"/>
      <c r="F287" s="62"/>
      <c r="G287" s="68"/>
      <c r="H287" s="62"/>
    </row>
    <row r="288" spans="1:8" x14ac:dyDescent="0.2">
      <c r="B288" s="61"/>
      <c r="C288" s="61"/>
      <c r="D288" s="62"/>
      <c r="E288" s="110"/>
      <c r="F288" s="62"/>
      <c r="G288" s="69"/>
      <c r="H288" s="65"/>
    </row>
    <row r="289" spans="1:8" x14ac:dyDescent="0.2">
      <c r="B289" s="61"/>
      <c r="C289" s="61"/>
      <c r="D289" s="62"/>
      <c r="E289" s="110"/>
      <c r="F289" s="62"/>
      <c r="G289" s="69"/>
      <c r="H289" s="65"/>
    </row>
    <row r="290" spans="1:8" x14ac:dyDescent="0.2">
      <c r="B290" s="61"/>
      <c r="C290" s="61"/>
      <c r="D290" s="62"/>
      <c r="E290" s="110"/>
      <c r="F290" s="62"/>
      <c r="G290" s="69"/>
      <c r="H290" s="65"/>
    </row>
    <row r="291" spans="1:8" x14ac:dyDescent="0.2">
      <c r="B291" s="61"/>
      <c r="C291" s="61"/>
      <c r="D291" s="62"/>
      <c r="E291" s="110"/>
      <c r="F291" s="62"/>
      <c r="G291" s="69"/>
      <c r="H291" s="65"/>
    </row>
    <row r="292" spans="1:8" x14ac:dyDescent="0.2">
      <c r="B292" s="61"/>
      <c r="C292" s="61"/>
      <c r="D292" s="62"/>
      <c r="E292" s="110"/>
      <c r="F292" s="62"/>
      <c r="G292" s="69"/>
      <c r="H292" s="65"/>
    </row>
    <row r="293" spans="1:8" x14ac:dyDescent="0.2">
      <c r="B293" s="61"/>
      <c r="C293" s="61"/>
      <c r="D293" s="62"/>
      <c r="E293" s="110"/>
      <c r="F293" s="62"/>
      <c r="G293" s="69"/>
      <c r="H293" s="65"/>
    </row>
    <row r="294" spans="1:8" x14ac:dyDescent="0.2">
      <c r="B294" s="1"/>
      <c r="C294" s="60"/>
      <c r="D294" s="62"/>
      <c r="E294" s="110"/>
      <c r="F294" s="62"/>
      <c r="G294" s="68"/>
      <c r="H294" s="62"/>
    </row>
    <row r="295" spans="1:8" x14ac:dyDescent="0.2">
      <c r="B295" s="1"/>
      <c r="C295" s="60"/>
      <c r="D295" s="62"/>
      <c r="E295" s="110"/>
      <c r="F295" s="62"/>
      <c r="G295" s="68"/>
      <c r="H295" s="62"/>
    </row>
    <row r="296" spans="1:8" x14ac:dyDescent="0.2">
      <c r="B296" s="1"/>
      <c r="C296" s="60"/>
      <c r="D296" s="62"/>
      <c r="E296" s="110"/>
      <c r="F296" s="62"/>
      <c r="G296" s="70"/>
      <c r="H296" s="62"/>
    </row>
    <row r="297" spans="1:8" x14ac:dyDescent="0.2">
      <c r="A297" s="61"/>
      <c r="B297" s="61"/>
      <c r="C297" s="61"/>
      <c r="D297" s="62"/>
      <c r="E297" s="110"/>
      <c r="F297" s="62"/>
      <c r="G297" s="67"/>
      <c r="H297" s="62"/>
    </row>
    <row r="298" spans="1:8" x14ac:dyDescent="0.2">
      <c r="A298" s="61"/>
      <c r="B298" s="61"/>
      <c r="C298" s="61"/>
      <c r="D298" s="62"/>
      <c r="E298" s="110"/>
      <c r="F298" s="62"/>
      <c r="G298" s="67"/>
      <c r="H298" s="62"/>
    </row>
    <row r="299" spans="1:8" x14ac:dyDescent="0.2">
      <c r="A299" s="61"/>
      <c r="B299" s="61"/>
      <c r="C299" s="61"/>
      <c r="D299" s="62"/>
      <c r="E299" s="110"/>
      <c r="F299" s="62"/>
      <c r="G299" s="67"/>
      <c r="H299" s="62"/>
    </row>
    <row r="300" spans="1:8" x14ac:dyDescent="0.2">
      <c r="A300" s="61"/>
      <c r="B300" s="61"/>
      <c r="C300" s="61"/>
      <c r="D300" s="62"/>
      <c r="E300" s="110"/>
      <c r="F300" s="62"/>
      <c r="G300" s="67"/>
      <c r="H300" s="62"/>
    </row>
    <row r="301" spans="1:8" x14ac:dyDescent="0.2">
      <c r="A301" s="61"/>
      <c r="B301" s="61"/>
      <c r="C301" s="61"/>
      <c r="D301" s="62"/>
      <c r="E301" s="110"/>
      <c r="F301" s="62"/>
      <c r="G301" s="67"/>
      <c r="H301" s="62"/>
    </row>
    <row r="302" spans="1:8" x14ac:dyDescent="0.2">
      <c r="A302" s="61"/>
      <c r="B302" s="61"/>
      <c r="C302" s="61"/>
      <c r="D302" s="62"/>
      <c r="E302" s="110"/>
      <c r="F302" s="62"/>
      <c r="G302" s="67"/>
      <c r="H302" s="62"/>
    </row>
    <row r="303" spans="1:8" x14ac:dyDescent="0.2">
      <c r="A303" s="61"/>
      <c r="B303" s="61"/>
      <c r="C303" s="61"/>
      <c r="D303" s="62"/>
      <c r="E303" s="110"/>
      <c r="F303" s="62"/>
      <c r="G303" s="67"/>
      <c r="H303" s="62"/>
    </row>
    <row r="304" spans="1:8" x14ac:dyDescent="0.2">
      <c r="A304" s="64"/>
      <c r="B304" s="64"/>
      <c r="C304" s="64"/>
      <c r="D304" s="65"/>
      <c r="E304" s="110"/>
      <c r="F304" s="65"/>
      <c r="G304" s="67"/>
      <c r="H304" s="62"/>
    </row>
    <row r="305" spans="2:8" x14ac:dyDescent="0.2">
      <c r="B305" s="1"/>
      <c r="D305" s="62"/>
      <c r="E305" s="110"/>
      <c r="F305" s="62"/>
      <c r="G305" s="67"/>
      <c r="H305" s="62"/>
    </row>
    <row r="306" spans="2:8" x14ac:dyDescent="0.2">
      <c r="B306" s="1"/>
      <c r="D306" s="62"/>
      <c r="E306" s="110"/>
      <c r="F306" s="62"/>
      <c r="G306" s="67"/>
      <c r="H306" s="62"/>
    </row>
    <row r="307" spans="2:8" x14ac:dyDescent="0.2">
      <c r="B307" s="1"/>
      <c r="D307" s="62"/>
      <c r="E307" s="110"/>
      <c r="F307" s="72"/>
      <c r="G307" s="67"/>
      <c r="H307" s="72"/>
    </row>
    <row r="308" spans="2:8" x14ac:dyDescent="0.2">
      <c r="B308" s="1"/>
      <c r="C308" s="1"/>
      <c r="D308" s="65"/>
      <c r="E308" s="110"/>
      <c r="F308" s="65"/>
      <c r="G308" s="67"/>
      <c r="H308" s="62"/>
    </row>
    <row r="309" spans="2:8" x14ac:dyDescent="0.2">
      <c r="B309" s="1"/>
      <c r="C309" s="1"/>
      <c r="D309" s="65"/>
      <c r="E309" s="110"/>
      <c r="F309" s="65"/>
      <c r="G309" s="67"/>
      <c r="H309" s="62"/>
    </row>
    <row r="310" spans="2:8" x14ac:dyDescent="0.2">
      <c r="B310" s="1"/>
      <c r="C310" s="1"/>
      <c r="D310" s="65"/>
      <c r="E310" s="110"/>
      <c r="F310" s="65"/>
      <c r="G310" s="67"/>
      <c r="H310" s="62"/>
    </row>
    <row r="311" spans="2:8" x14ac:dyDescent="0.2">
      <c r="B311" s="1"/>
      <c r="C311" s="1"/>
      <c r="D311" s="65"/>
      <c r="E311" s="110"/>
      <c r="F311" s="65"/>
      <c r="G311" s="67"/>
      <c r="H311" s="62"/>
    </row>
    <row r="312" spans="2:8" x14ac:dyDescent="0.2">
      <c r="B312" s="1"/>
      <c r="C312" s="1"/>
      <c r="D312" s="65"/>
      <c r="E312" s="110"/>
      <c r="F312" s="65"/>
      <c r="G312" s="67"/>
      <c r="H312" s="62"/>
    </row>
    <row r="313" spans="2:8" x14ac:dyDescent="0.2">
      <c r="B313" s="1"/>
      <c r="C313" s="1"/>
      <c r="D313" s="65"/>
      <c r="E313" s="110"/>
      <c r="F313" s="65"/>
      <c r="G313" s="67"/>
      <c r="H313" s="62"/>
    </row>
    <row r="314" spans="2:8" x14ac:dyDescent="0.2">
      <c r="B314" s="1"/>
      <c r="C314" s="1"/>
      <c r="D314" s="65"/>
      <c r="E314" s="110"/>
      <c r="F314" s="65"/>
      <c r="G314" s="67"/>
      <c r="H314" s="62"/>
    </row>
    <row r="315" spans="2:8" x14ac:dyDescent="0.2">
      <c r="B315" s="1"/>
      <c r="C315" s="1"/>
      <c r="D315" s="65"/>
      <c r="E315" s="110"/>
      <c r="F315" s="65"/>
      <c r="G315" s="67"/>
      <c r="H315" s="62"/>
    </row>
    <row r="316" spans="2:8" x14ac:dyDescent="0.2">
      <c r="B316" s="1"/>
      <c r="C316" s="1"/>
      <c r="D316" s="65"/>
      <c r="E316" s="110"/>
      <c r="F316" s="65"/>
      <c r="G316" s="67"/>
      <c r="H316" s="62"/>
    </row>
    <row r="317" spans="2:8" x14ac:dyDescent="0.2">
      <c r="B317" s="1"/>
      <c r="C317" s="1"/>
      <c r="D317" s="65"/>
      <c r="E317" s="110"/>
      <c r="F317" s="65"/>
      <c r="G317" s="67"/>
      <c r="H317" s="62"/>
    </row>
    <row r="318" spans="2:8" x14ac:dyDescent="0.2">
      <c r="B318" s="1"/>
      <c r="C318" s="1"/>
      <c r="D318" s="65"/>
      <c r="E318" s="110"/>
      <c r="F318" s="65"/>
      <c r="G318" s="67"/>
      <c r="H318" s="62"/>
    </row>
    <row r="319" spans="2:8" x14ac:dyDescent="0.2">
      <c r="B319" s="1"/>
      <c r="C319" s="1"/>
      <c r="D319" s="65"/>
      <c r="E319" s="110"/>
      <c r="F319" s="65"/>
      <c r="G319" s="67"/>
      <c r="H319" s="62"/>
    </row>
    <row r="320" spans="2:8" x14ac:dyDescent="0.2">
      <c r="B320" s="1"/>
      <c r="D320" s="62"/>
      <c r="E320" s="110"/>
      <c r="F320" s="62"/>
      <c r="G320" s="67"/>
      <c r="H320" s="62"/>
    </row>
    <row r="321" spans="2:8" x14ac:dyDescent="0.2">
      <c r="B321" s="1"/>
      <c r="C321" s="60"/>
      <c r="D321" s="62"/>
      <c r="E321" s="110"/>
      <c r="F321" s="62"/>
      <c r="G321" s="67"/>
      <c r="H321" s="62"/>
    </row>
    <row r="322" spans="2:8" x14ac:dyDescent="0.2">
      <c r="B322" s="1"/>
      <c r="C322" s="60"/>
      <c r="D322" s="62"/>
      <c r="E322" s="110"/>
      <c r="F322" s="62"/>
      <c r="G322" s="67"/>
      <c r="H322" s="62"/>
    </row>
    <row r="323" spans="2:8" x14ac:dyDescent="0.2">
      <c r="B323" s="1"/>
      <c r="C323" s="60"/>
      <c r="D323" s="62"/>
      <c r="E323" s="110"/>
      <c r="F323" s="62"/>
      <c r="G323" s="67"/>
      <c r="H323" s="62"/>
    </row>
    <row r="324" spans="2:8" x14ac:dyDescent="0.2">
      <c r="B324" s="1"/>
      <c r="C324" s="60"/>
      <c r="D324" s="62"/>
      <c r="E324" s="110"/>
      <c r="F324" s="62"/>
      <c r="G324" s="67"/>
      <c r="H324" s="62"/>
    </row>
    <row r="325" spans="2:8" x14ac:dyDescent="0.2">
      <c r="B325" s="1"/>
      <c r="C325" s="60"/>
      <c r="D325" s="62"/>
      <c r="E325" s="110"/>
      <c r="F325" s="62"/>
      <c r="G325" s="67"/>
      <c r="H325" s="62"/>
    </row>
    <row r="326" spans="2:8" x14ac:dyDescent="0.2">
      <c r="B326" s="1"/>
      <c r="C326" s="60"/>
      <c r="D326" s="62"/>
      <c r="E326" s="110"/>
      <c r="F326" s="62"/>
      <c r="G326" s="67"/>
      <c r="H326" s="62"/>
    </row>
    <row r="327" spans="2:8" x14ac:dyDescent="0.2">
      <c r="B327" s="1"/>
      <c r="C327" s="60"/>
      <c r="D327" s="62"/>
      <c r="E327" s="110"/>
      <c r="F327" s="72"/>
      <c r="G327" s="74"/>
      <c r="H327" s="72"/>
    </row>
    <row r="328" spans="2:8" x14ac:dyDescent="0.2">
      <c r="B328" s="1"/>
      <c r="C328" s="60"/>
      <c r="D328" s="62"/>
      <c r="E328" s="110"/>
      <c r="F328" s="72"/>
      <c r="G328" s="74"/>
      <c r="H328" s="72"/>
    </row>
    <row r="329" spans="2:8" x14ac:dyDescent="0.2">
      <c r="B329" s="1"/>
      <c r="C329" s="60"/>
      <c r="D329" s="62"/>
      <c r="E329" s="110"/>
      <c r="F329" s="72"/>
      <c r="G329" s="73"/>
      <c r="H329" s="72"/>
    </row>
    <row r="330" spans="2:8" x14ac:dyDescent="0.2">
      <c r="B330" s="1"/>
      <c r="C330" s="60"/>
      <c r="D330" s="62"/>
      <c r="E330" s="110"/>
      <c r="F330" s="72"/>
      <c r="G330" s="73"/>
      <c r="H330" s="72"/>
    </row>
    <row r="331" spans="2:8" x14ac:dyDescent="0.2">
      <c r="B331" s="1"/>
      <c r="C331" s="60"/>
      <c r="D331" s="62"/>
      <c r="E331" s="110"/>
      <c r="F331" s="62"/>
      <c r="G331" s="71"/>
      <c r="H331" s="62"/>
    </row>
    <row r="332" spans="2:8" x14ac:dyDescent="0.2">
      <c r="B332" s="1"/>
      <c r="C332" s="60"/>
      <c r="D332" s="62"/>
      <c r="E332" s="110"/>
      <c r="F332" s="62"/>
      <c r="G332" s="71"/>
      <c r="H332" s="62"/>
    </row>
    <row r="333" spans="2:8" x14ac:dyDescent="0.2">
      <c r="B333" s="1"/>
      <c r="C333" s="60"/>
      <c r="D333" s="62"/>
      <c r="E333" s="110"/>
      <c r="F333" s="62"/>
      <c r="G333" s="71"/>
      <c r="H333" s="62"/>
    </row>
    <row r="334" spans="2:8" x14ac:dyDescent="0.2">
      <c r="B334" s="1"/>
      <c r="C334" s="60"/>
      <c r="D334" s="62"/>
      <c r="E334" s="110"/>
      <c r="F334" s="62"/>
      <c r="G334" s="71"/>
      <c r="H334" s="62"/>
    </row>
    <row r="335" spans="2:8" x14ac:dyDescent="0.2">
      <c r="B335" s="1"/>
      <c r="C335" s="60"/>
      <c r="D335" s="62"/>
      <c r="E335" s="110"/>
      <c r="F335" s="62"/>
      <c r="G335" s="71"/>
      <c r="H335" s="62"/>
    </row>
    <row r="336" spans="2:8" x14ac:dyDescent="0.2">
      <c r="B336" s="1"/>
      <c r="C336" s="60"/>
      <c r="D336" s="62"/>
      <c r="E336" s="110"/>
      <c r="F336" s="62"/>
      <c r="G336" s="71"/>
      <c r="H336" s="62"/>
    </row>
    <row r="337" spans="2:8" x14ac:dyDescent="0.2">
      <c r="B337" s="1"/>
      <c r="C337" s="60"/>
      <c r="D337" s="62"/>
      <c r="E337" s="110"/>
      <c r="F337" s="62"/>
      <c r="G337" s="71"/>
      <c r="H337" s="62"/>
    </row>
    <row r="338" spans="2:8" x14ac:dyDescent="0.2">
      <c r="B338" s="1"/>
      <c r="C338" s="60"/>
      <c r="D338" s="62"/>
      <c r="E338" s="110"/>
      <c r="F338" s="62"/>
      <c r="G338" s="71"/>
      <c r="H338" s="62"/>
    </row>
    <row r="339" spans="2:8" x14ac:dyDescent="0.2">
      <c r="B339" s="1"/>
      <c r="C339" s="60"/>
      <c r="D339" s="62"/>
      <c r="E339" s="110"/>
      <c r="F339" s="62"/>
      <c r="G339" s="71"/>
      <c r="H339" s="62"/>
    </row>
    <row r="340" spans="2:8" x14ac:dyDescent="0.2">
      <c r="B340" s="1"/>
      <c r="C340" s="60"/>
      <c r="D340" s="62"/>
      <c r="E340" s="110"/>
      <c r="F340" s="62"/>
      <c r="G340" s="71"/>
      <c r="H340" s="62"/>
    </row>
    <row r="341" spans="2:8" x14ac:dyDescent="0.2">
      <c r="B341" s="1"/>
      <c r="C341" s="60"/>
      <c r="D341" s="62"/>
      <c r="E341" s="110"/>
      <c r="F341" s="62"/>
      <c r="G341" s="71"/>
      <c r="H341" s="62"/>
    </row>
    <row r="342" spans="2:8" x14ac:dyDescent="0.2">
      <c r="B342" s="1"/>
      <c r="C342" s="60"/>
      <c r="D342" s="62"/>
      <c r="E342" s="110"/>
      <c r="F342" s="62"/>
      <c r="G342" s="71"/>
      <c r="H342" s="62"/>
    </row>
    <row r="343" spans="2:8" x14ac:dyDescent="0.2">
      <c r="B343" s="1"/>
      <c r="C343" s="60"/>
      <c r="D343" s="62"/>
      <c r="E343" s="110"/>
      <c r="F343" s="62"/>
      <c r="G343" s="71"/>
      <c r="H343" s="62"/>
    </row>
  </sheetData>
  <pageMargins left="0.7" right="0.7" top="0.75" bottom="0.75" header="0.3" footer="0.3"/>
  <pageSetup paperSize="9" scale="80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B1:D40"/>
  <sheetViews>
    <sheetView showGridLines="0" showZeros="0" workbookViewId="0">
      <selection activeCell="F6" sqref="E6:F6"/>
    </sheetView>
  </sheetViews>
  <sheetFormatPr baseColWidth="10" defaultRowHeight="15" x14ac:dyDescent="0.2"/>
  <cols>
    <col min="1" max="1" width="3.6640625" customWidth="1"/>
    <col min="2" max="2" width="25.5" customWidth="1"/>
    <col min="3" max="3" width="11" customWidth="1"/>
    <col min="5" max="5" width="4" customWidth="1"/>
  </cols>
  <sheetData>
    <row r="1" spans="2:4" ht="16" thickBot="1" x14ac:dyDescent="0.25"/>
    <row r="2" spans="2:4" ht="16" thickBot="1" x14ac:dyDescent="0.25">
      <c r="B2" s="176" t="s">
        <v>28</v>
      </c>
      <c r="C2" s="177"/>
      <c r="D2" s="178"/>
    </row>
    <row r="3" spans="2:4" ht="16" thickBot="1" x14ac:dyDescent="0.25"/>
    <row r="4" spans="2:4" ht="16" thickBot="1" x14ac:dyDescent="0.25">
      <c r="B4" s="54" t="str">
        <f>'Fiche technique'!C16</f>
        <v>PRODUIT</v>
      </c>
      <c r="C4" s="55" t="str">
        <f>'Fiche technique'!D16</f>
        <v>U</v>
      </c>
      <c r="D4" s="56" t="s">
        <v>27</v>
      </c>
    </row>
    <row r="5" spans="2:4" x14ac:dyDescent="0.2">
      <c r="B5" s="52">
        <f>'Fiche technique'!C17</f>
        <v>0</v>
      </c>
      <c r="C5" s="57">
        <f>'Fiche technique'!D17</f>
        <v>0</v>
      </c>
      <c r="D5" s="53" t="str">
        <f>'Fiche technique'!J17</f>
        <v/>
      </c>
    </row>
    <row r="6" spans="2:4" x14ac:dyDescent="0.2">
      <c r="B6" s="48">
        <f>'Fiche technique'!C18</f>
        <v>0</v>
      </c>
      <c r="C6" s="58" t="str">
        <f>'Fiche technique'!D18</f>
        <v/>
      </c>
      <c r="D6" s="49" t="str">
        <f>'Fiche technique'!J18</f>
        <v/>
      </c>
    </row>
    <row r="7" spans="2:4" x14ac:dyDescent="0.2">
      <c r="B7" s="48">
        <f>'Fiche technique'!C19</f>
        <v>0</v>
      </c>
      <c r="C7" s="58" t="str">
        <f>'Fiche technique'!D19</f>
        <v/>
      </c>
      <c r="D7" s="49" t="str">
        <f>'Fiche technique'!J19</f>
        <v/>
      </c>
    </row>
    <row r="8" spans="2:4" x14ac:dyDescent="0.2">
      <c r="B8" s="48">
        <f>'Fiche technique'!C20</f>
        <v>0</v>
      </c>
      <c r="C8" s="58" t="str">
        <f>'Fiche technique'!D20</f>
        <v/>
      </c>
      <c r="D8" s="49" t="str">
        <f>'Fiche technique'!J20</f>
        <v/>
      </c>
    </row>
    <row r="9" spans="2:4" x14ac:dyDescent="0.2">
      <c r="B9" s="48">
        <f>'Fiche technique'!C21</f>
        <v>0</v>
      </c>
      <c r="C9" s="58" t="str">
        <f>'Fiche technique'!D21</f>
        <v/>
      </c>
      <c r="D9" s="49" t="str">
        <f>'Fiche technique'!J21</f>
        <v/>
      </c>
    </row>
    <row r="10" spans="2:4" x14ac:dyDescent="0.2">
      <c r="B10" s="48">
        <f>'Fiche technique'!C22</f>
        <v>0</v>
      </c>
      <c r="C10" s="58" t="str">
        <f>'Fiche technique'!D22</f>
        <v/>
      </c>
      <c r="D10" s="49" t="str">
        <f>'Fiche technique'!J22</f>
        <v/>
      </c>
    </row>
    <row r="11" spans="2:4" x14ac:dyDescent="0.2">
      <c r="B11" s="48">
        <f>'Fiche technique'!C23</f>
        <v>0</v>
      </c>
      <c r="C11" s="58" t="str">
        <f>'Fiche technique'!D23</f>
        <v/>
      </c>
      <c r="D11" s="49" t="str">
        <f>'Fiche technique'!J23</f>
        <v/>
      </c>
    </row>
    <row r="12" spans="2:4" x14ac:dyDescent="0.2">
      <c r="B12" s="48">
        <f>'Fiche technique'!C24</f>
        <v>0</v>
      </c>
      <c r="C12" s="58" t="str">
        <f>'Fiche technique'!D24</f>
        <v/>
      </c>
      <c r="D12" s="49" t="str">
        <f>'Fiche technique'!J24</f>
        <v/>
      </c>
    </row>
    <row r="13" spans="2:4" x14ac:dyDescent="0.2">
      <c r="B13" s="48">
        <f>'Fiche technique'!C25</f>
        <v>0</v>
      </c>
      <c r="C13" s="58" t="str">
        <f>'Fiche technique'!D25</f>
        <v/>
      </c>
      <c r="D13" s="49" t="str">
        <f>'Fiche technique'!J25</f>
        <v/>
      </c>
    </row>
    <row r="14" spans="2:4" x14ac:dyDescent="0.2">
      <c r="B14" s="48">
        <f>'Fiche technique'!C26</f>
        <v>0</v>
      </c>
      <c r="C14" s="58">
        <f>'Fiche technique'!D26</f>
        <v>0</v>
      </c>
      <c r="D14" s="49">
        <f>'Fiche technique'!J26</f>
        <v>0</v>
      </c>
    </row>
    <row r="15" spans="2:4" x14ac:dyDescent="0.2">
      <c r="B15" s="48">
        <f>'Fiche technique'!C27</f>
        <v>0</v>
      </c>
      <c r="C15" s="58" t="str">
        <f>'Fiche technique'!D27</f>
        <v/>
      </c>
      <c r="D15" s="49" t="str">
        <f>'Fiche technique'!J27</f>
        <v/>
      </c>
    </row>
    <row r="16" spans="2:4" x14ac:dyDescent="0.2">
      <c r="B16" s="48">
        <f>'Fiche technique'!C28</f>
        <v>0</v>
      </c>
      <c r="C16" s="58" t="str">
        <f>'Fiche technique'!D28</f>
        <v/>
      </c>
      <c r="D16" s="49" t="str">
        <f>'Fiche technique'!J28</f>
        <v/>
      </c>
    </row>
    <row r="17" spans="2:4" x14ac:dyDescent="0.2">
      <c r="B17" s="48">
        <f>'Fiche technique'!C29</f>
        <v>0</v>
      </c>
      <c r="C17" s="58" t="str">
        <f>'Fiche technique'!D29</f>
        <v/>
      </c>
      <c r="D17" s="49" t="str">
        <f>'Fiche technique'!J29</f>
        <v/>
      </c>
    </row>
    <row r="18" spans="2:4" x14ac:dyDescent="0.2">
      <c r="B18" s="48">
        <f>'Fiche technique'!C30</f>
        <v>0</v>
      </c>
      <c r="C18" s="58" t="str">
        <f>'Fiche technique'!D30</f>
        <v/>
      </c>
      <c r="D18" s="49" t="str">
        <f>'Fiche technique'!J30</f>
        <v/>
      </c>
    </row>
    <row r="19" spans="2:4" x14ac:dyDescent="0.2">
      <c r="B19" s="48">
        <f>'Fiche technique'!C31</f>
        <v>0</v>
      </c>
      <c r="C19" s="58" t="str">
        <f>'Fiche technique'!D31</f>
        <v/>
      </c>
      <c r="D19" s="49" t="str">
        <f>'Fiche technique'!J31</f>
        <v/>
      </c>
    </row>
    <row r="20" spans="2:4" x14ac:dyDescent="0.2">
      <c r="B20" s="48">
        <f>'Fiche technique'!C32</f>
        <v>0</v>
      </c>
      <c r="C20" s="58" t="str">
        <f>'Fiche technique'!D32</f>
        <v/>
      </c>
      <c r="D20" s="49" t="str">
        <f>'Fiche technique'!J32</f>
        <v/>
      </c>
    </row>
    <row r="21" spans="2:4" x14ac:dyDescent="0.2">
      <c r="B21" s="48">
        <f>'Fiche technique'!C33</f>
        <v>0</v>
      </c>
      <c r="C21" s="58" t="str">
        <f>'Fiche technique'!D33</f>
        <v/>
      </c>
      <c r="D21" s="49" t="str">
        <f>'Fiche technique'!J33</f>
        <v/>
      </c>
    </row>
    <row r="22" spans="2:4" x14ac:dyDescent="0.2">
      <c r="B22" s="48">
        <f>'Fiche technique'!C34</f>
        <v>0</v>
      </c>
      <c r="C22" s="58" t="str">
        <f>'Fiche technique'!D34</f>
        <v/>
      </c>
      <c r="D22" s="49" t="str">
        <f>'Fiche technique'!J34</f>
        <v/>
      </c>
    </row>
    <row r="23" spans="2:4" x14ac:dyDescent="0.2">
      <c r="B23" s="48">
        <f>'Fiche technique'!C35</f>
        <v>0</v>
      </c>
      <c r="C23" s="58" t="str">
        <f>'Fiche technique'!D35</f>
        <v/>
      </c>
      <c r="D23" s="49" t="str">
        <f>'Fiche technique'!J35</f>
        <v/>
      </c>
    </row>
    <row r="24" spans="2:4" x14ac:dyDescent="0.2">
      <c r="B24" s="48">
        <f>'Fiche technique'!C36</f>
        <v>0</v>
      </c>
      <c r="C24" s="58" t="str">
        <f>'Fiche technique'!D36</f>
        <v/>
      </c>
      <c r="D24" s="49" t="str">
        <f>'Fiche technique'!J36</f>
        <v/>
      </c>
    </row>
    <row r="25" spans="2:4" x14ac:dyDescent="0.2">
      <c r="B25" s="48">
        <f>'Fiche technique'!C37</f>
        <v>0</v>
      </c>
      <c r="C25" s="58" t="str">
        <f>'Fiche technique'!D37</f>
        <v/>
      </c>
      <c r="D25" s="49" t="str">
        <f>'Fiche technique'!J37</f>
        <v/>
      </c>
    </row>
    <row r="26" spans="2:4" x14ac:dyDescent="0.2">
      <c r="B26" s="48">
        <f>'Fiche technique'!C38</f>
        <v>0</v>
      </c>
      <c r="C26" s="58" t="str">
        <f>'Fiche technique'!D38</f>
        <v/>
      </c>
      <c r="D26" s="49" t="str">
        <f>'Fiche technique'!J38</f>
        <v/>
      </c>
    </row>
    <row r="27" spans="2:4" x14ac:dyDescent="0.2">
      <c r="B27" s="48">
        <f>'Fiche technique'!C39</f>
        <v>0</v>
      </c>
      <c r="C27" s="58" t="str">
        <f>'Fiche technique'!D39</f>
        <v/>
      </c>
      <c r="D27" s="49" t="str">
        <f>'Fiche technique'!J39</f>
        <v/>
      </c>
    </row>
    <row r="28" spans="2:4" x14ac:dyDescent="0.2">
      <c r="B28" s="48">
        <f>'Fiche technique'!C40</f>
        <v>0</v>
      </c>
      <c r="C28" s="58" t="str">
        <f>'Fiche technique'!D40</f>
        <v/>
      </c>
      <c r="D28" s="49" t="str">
        <f>'Fiche technique'!J40</f>
        <v/>
      </c>
    </row>
    <row r="29" spans="2:4" x14ac:dyDescent="0.2">
      <c r="B29" s="48">
        <f>'Fiche technique'!C41</f>
        <v>0</v>
      </c>
      <c r="C29" s="58" t="str">
        <f>'Fiche technique'!D41</f>
        <v/>
      </c>
      <c r="D29" s="49" t="str">
        <f>'Fiche technique'!J41</f>
        <v/>
      </c>
    </row>
    <row r="30" spans="2:4" x14ac:dyDescent="0.2">
      <c r="B30" s="48">
        <f>'Fiche technique'!C42</f>
        <v>0</v>
      </c>
      <c r="C30" s="58" t="str">
        <f>'Fiche technique'!D42</f>
        <v/>
      </c>
      <c r="D30" s="49" t="str">
        <f>'Fiche technique'!J42</f>
        <v/>
      </c>
    </row>
    <row r="31" spans="2:4" x14ac:dyDescent="0.2">
      <c r="B31" s="48">
        <f>'Fiche technique'!C43</f>
        <v>0</v>
      </c>
      <c r="C31" s="58" t="str">
        <f>'Fiche technique'!D43</f>
        <v/>
      </c>
      <c r="D31" s="49" t="str">
        <f>'Fiche technique'!J43</f>
        <v/>
      </c>
    </row>
    <row r="32" spans="2:4" x14ac:dyDescent="0.2">
      <c r="B32" s="48">
        <f>'Fiche technique'!C44</f>
        <v>0</v>
      </c>
      <c r="C32" s="58" t="str">
        <f>'Fiche technique'!D44</f>
        <v/>
      </c>
      <c r="D32" s="49" t="str">
        <f>'Fiche technique'!J44</f>
        <v/>
      </c>
    </row>
    <row r="33" spans="2:4" x14ac:dyDescent="0.2">
      <c r="B33" s="48">
        <f>'Fiche technique'!C45</f>
        <v>0</v>
      </c>
      <c r="C33" s="58" t="str">
        <f>'Fiche technique'!D45</f>
        <v/>
      </c>
      <c r="D33" s="49" t="str">
        <f>'Fiche technique'!J45</f>
        <v/>
      </c>
    </row>
    <row r="34" spans="2:4" x14ac:dyDescent="0.2">
      <c r="B34" s="48">
        <f>'Fiche technique'!C46</f>
        <v>0</v>
      </c>
      <c r="C34" s="58" t="str">
        <f>'Fiche technique'!D46</f>
        <v/>
      </c>
      <c r="D34" s="49" t="str">
        <f>'Fiche technique'!J46</f>
        <v/>
      </c>
    </row>
    <row r="35" spans="2:4" x14ac:dyDescent="0.2">
      <c r="B35" s="48">
        <f>'Fiche technique'!C47</f>
        <v>0</v>
      </c>
      <c r="C35" s="58" t="str">
        <f>'Fiche technique'!D47</f>
        <v/>
      </c>
      <c r="D35" s="49" t="str">
        <f>'Fiche technique'!J47</f>
        <v/>
      </c>
    </row>
    <row r="36" spans="2:4" x14ac:dyDescent="0.2">
      <c r="B36" s="48">
        <f>'Fiche technique'!C48</f>
        <v>0</v>
      </c>
      <c r="C36" s="58" t="str">
        <f>'Fiche technique'!D48</f>
        <v/>
      </c>
      <c r="D36" s="49" t="str">
        <f>'Fiche technique'!J48</f>
        <v/>
      </c>
    </row>
    <row r="37" spans="2:4" x14ac:dyDescent="0.2">
      <c r="B37" s="48">
        <f>'Fiche technique'!C49</f>
        <v>0</v>
      </c>
      <c r="C37" s="58" t="str">
        <f>'Fiche technique'!D49</f>
        <v/>
      </c>
      <c r="D37" s="49" t="str">
        <f>'Fiche technique'!J49</f>
        <v/>
      </c>
    </row>
    <row r="38" spans="2:4" x14ac:dyDescent="0.2">
      <c r="B38" s="48">
        <f>'Fiche technique'!C50</f>
        <v>0</v>
      </c>
      <c r="C38" s="58" t="str">
        <f>'Fiche technique'!D50</f>
        <v/>
      </c>
      <c r="D38" s="49" t="str">
        <f>'Fiche technique'!J50</f>
        <v/>
      </c>
    </row>
    <row r="39" spans="2:4" x14ac:dyDescent="0.2">
      <c r="B39" s="48">
        <f>'Fiche technique'!C51</f>
        <v>0</v>
      </c>
      <c r="C39" s="58" t="str">
        <f>'Fiche technique'!D51</f>
        <v/>
      </c>
      <c r="D39" s="49" t="str">
        <f>'Fiche technique'!J51</f>
        <v/>
      </c>
    </row>
    <row r="40" spans="2:4" ht="16" thickBot="1" x14ac:dyDescent="0.25">
      <c r="B40" s="50">
        <f>'Fiche technique'!C52</f>
        <v>0</v>
      </c>
      <c r="C40" s="59" t="str">
        <f>'Fiche technique'!D52</f>
        <v/>
      </c>
      <c r="D40" s="51" t="str">
        <f>'Fiche technique'!J52</f>
        <v/>
      </c>
    </row>
  </sheetData>
  <sheetProtection sheet="1" objects="1" scenarios="1" selectLockedCells="1"/>
  <mergeCells count="1">
    <mergeCell ref="B2:D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1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 technique</vt:lpstr>
      <vt:lpstr>Mercuriale</vt:lpstr>
      <vt:lpstr>Bon d'économat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Agliata</dc:creator>
  <cp:lastModifiedBy>Utilisateur de Microsoft Office</cp:lastModifiedBy>
  <cp:lastPrinted>2018-10-08T08:26:50Z</cp:lastPrinted>
  <dcterms:created xsi:type="dcterms:W3CDTF">2018-10-08T06:35:46Z</dcterms:created>
  <dcterms:modified xsi:type="dcterms:W3CDTF">2020-07-01T07:52:10Z</dcterms:modified>
</cp:coreProperties>
</file>