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109"/>
  <workbookPr/>
  <mc:AlternateContent xmlns:mc="http://schemas.openxmlformats.org/markup-compatibility/2006">
    <mc:Choice Requires="x15">
      <x15ac:absPath xmlns:x15ac="http://schemas.microsoft.com/office/spreadsheetml/2010/11/ac" url="/Users/charlottedebroqueville/Dropbox/TARTINE/"/>
    </mc:Choice>
  </mc:AlternateContent>
  <bookViews>
    <workbookView xWindow="20" yWindow="460" windowWidth="15420" windowHeight="15940" tabRatio="500" firstSheet="2" activeTab="9"/>
  </bookViews>
  <sheets>
    <sheet name="02.07" sheetId="2" r:id="rId1"/>
    <sheet name="03.07 " sheetId="3" r:id="rId2"/>
    <sheet name="04.07  " sheetId="4" r:id="rId3"/>
    <sheet name="05.07 " sheetId="5" r:id="rId4"/>
    <sheet name="06.07 " sheetId="6" r:id="rId5"/>
    <sheet name="09.07" sheetId="7" r:id="rId6"/>
    <sheet name="10.07" sheetId="8" r:id="rId7"/>
    <sheet name="11.07" sheetId="9" r:id="rId8"/>
    <sheet name="12.07" sheetId="10" r:id="rId9"/>
    <sheet name="13.07" sheetId="11" r:id="rId10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32" i="11" l="1"/>
  <c r="C32" i="11"/>
  <c r="F32" i="11"/>
  <c r="B32" i="11"/>
  <c r="F31" i="11"/>
  <c r="F30" i="11"/>
  <c r="F29" i="11"/>
  <c r="F28" i="11"/>
  <c r="F27" i="11"/>
  <c r="F26" i="11"/>
  <c r="F25" i="11"/>
  <c r="F24" i="11"/>
  <c r="F23" i="11"/>
  <c r="F22" i="11"/>
  <c r="F21" i="11"/>
  <c r="F20" i="11"/>
  <c r="F19" i="11"/>
  <c r="F18" i="11"/>
  <c r="F17" i="11"/>
  <c r="F16" i="11"/>
  <c r="F15" i="11"/>
  <c r="F14" i="11"/>
  <c r="F13" i="11"/>
  <c r="F12" i="11"/>
  <c r="F11" i="11"/>
  <c r="F10" i="11"/>
  <c r="F9" i="11"/>
  <c r="F8" i="11"/>
  <c r="F7" i="11"/>
  <c r="F6" i="11"/>
  <c r="F5" i="11"/>
  <c r="F4" i="11"/>
  <c r="F3" i="11"/>
  <c r="F2" i="11"/>
  <c r="D32" i="10"/>
  <c r="C32" i="10"/>
  <c r="F32" i="10"/>
  <c r="B32" i="10"/>
  <c r="F31" i="10"/>
  <c r="F30" i="10"/>
  <c r="F29" i="10"/>
  <c r="F28" i="10"/>
  <c r="F27" i="10"/>
  <c r="F26" i="10"/>
  <c r="F25" i="10"/>
  <c r="F24" i="10"/>
  <c r="F23" i="10"/>
  <c r="F22" i="10"/>
  <c r="F21" i="10"/>
  <c r="F20" i="10"/>
  <c r="F19" i="10"/>
  <c r="F18" i="10"/>
  <c r="F17" i="10"/>
  <c r="F16" i="10"/>
  <c r="F15" i="10"/>
  <c r="F14" i="10"/>
  <c r="F13" i="10"/>
  <c r="F12" i="10"/>
  <c r="F11" i="10"/>
  <c r="F10" i="10"/>
  <c r="F9" i="10"/>
  <c r="F8" i="10"/>
  <c r="F7" i="10"/>
  <c r="F6" i="10"/>
  <c r="F5" i="10"/>
  <c r="F4" i="10"/>
  <c r="F3" i="10"/>
  <c r="F2" i="10"/>
  <c r="D32" i="9"/>
  <c r="C32" i="9"/>
  <c r="F32" i="9"/>
  <c r="B32" i="9"/>
  <c r="F31" i="9"/>
  <c r="F30" i="9"/>
  <c r="F29" i="9"/>
  <c r="F28" i="9"/>
  <c r="F27" i="9"/>
  <c r="F26" i="9"/>
  <c r="F25" i="9"/>
  <c r="F24" i="9"/>
  <c r="F23" i="9"/>
  <c r="F22" i="9"/>
  <c r="F21" i="9"/>
  <c r="F20" i="9"/>
  <c r="F19" i="9"/>
  <c r="F18" i="9"/>
  <c r="F17" i="9"/>
  <c r="F16" i="9"/>
  <c r="F15" i="9"/>
  <c r="F14" i="9"/>
  <c r="F13" i="9"/>
  <c r="F12" i="9"/>
  <c r="F11" i="9"/>
  <c r="F10" i="9"/>
  <c r="F9" i="9"/>
  <c r="F8" i="9"/>
  <c r="F7" i="9"/>
  <c r="F6" i="9"/>
  <c r="F5" i="9"/>
  <c r="F4" i="9"/>
  <c r="F3" i="9"/>
  <c r="F2" i="9"/>
  <c r="D32" i="8"/>
  <c r="C32" i="8"/>
  <c r="F32" i="8"/>
  <c r="B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7" i="8"/>
  <c r="F6" i="8"/>
  <c r="F5" i="8"/>
  <c r="F4" i="8"/>
  <c r="F3" i="8"/>
  <c r="F2" i="8"/>
  <c r="D31" i="6"/>
  <c r="C31" i="6"/>
  <c r="B31" i="6"/>
  <c r="D32" i="7"/>
  <c r="C32" i="7"/>
  <c r="F32" i="7"/>
  <c r="B32" i="7"/>
  <c r="F31" i="7"/>
  <c r="F30" i="7"/>
  <c r="F29" i="7"/>
  <c r="F28" i="7"/>
  <c r="F27" i="7"/>
  <c r="F26" i="7"/>
  <c r="F25" i="7"/>
  <c r="F24" i="7"/>
  <c r="F23" i="7"/>
  <c r="F22" i="7"/>
  <c r="F21" i="7"/>
  <c r="F20" i="7"/>
  <c r="F19" i="7"/>
  <c r="F18" i="7"/>
  <c r="F17" i="7"/>
  <c r="F16" i="7"/>
  <c r="F15" i="7"/>
  <c r="F14" i="7"/>
  <c r="F13" i="7"/>
  <c r="F12" i="7"/>
  <c r="F11" i="7"/>
  <c r="F10" i="7"/>
  <c r="F9" i="7"/>
  <c r="F8" i="7"/>
  <c r="F7" i="7"/>
  <c r="F6" i="7"/>
  <c r="F5" i="7"/>
  <c r="F4" i="7"/>
  <c r="F3" i="7"/>
  <c r="F2" i="7"/>
  <c r="F24" i="6"/>
  <c r="D32" i="2"/>
  <c r="C32" i="2"/>
  <c r="F32" i="2"/>
  <c r="B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F4" i="2"/>
  <c r="F3" i="2"/>
  <c r="F2" i="2"/>
  <c r="F7" i="6"/>
  <c r="F30" i="6"/>
  <c r="F29" i="6"/>
  <c r="F28" i="6"/>
  <c r="F27" i="6"/>
  <c r="F26" i="6"/>
  <c r="F25" i="6"/>
  <c r="F23" i="6"/>
  <c r="F22" i="6"/>
  <c r="F21" i="6"/>
  <c r="F20" i="6"/>
  <c r="F19" i="6"/>
  <c r="F18" i="6"/>
  <c r="F17" i="6"/>
  <c r="F16" i="6"/>
  <c r="F15" i="6"/>
  <c r="F14" i="6"/>
  <c r="F13" i="6"/>
  <c r="F12" i="6"/>
  <c r="F11" i="6"/>
  <c r="F10" i="6"/>
  <c r="F9" i="6"/>
  <c r="F8" i="6"/>
  <c r="F6" i="6"/>
  <c r="F5" i="6"/>
  <c r="F4" i="6"/>
  <c r="F3" i="6"/>
  <c r="F2" i="6"/>
  <c r="D31" i="5"/>
  <c r="C31" i="5"/>
  <c r="F31" i="5"/>
  <c r="B31" i="5"/>
  <c r="F30" i="5"/>
  <c r="F29" i="5"/>
  <c r="F28" i="5"/>
  <c r="F27" i="5"/>
  <c r="F26" i="5"/>
  <c r="F25" i="5"/>
  <c r="F24" i="5"/>
  <c r="F23" i="5"/>
  <c r="F22" i="5"/>
  <c r="F21" i="5"/>
  <c r="F20" i="5"/>
  <c r="F19" i="5"/>
  <c r="F18" i="5"/>
  <c r="F17" i="5"/>
  <c r="F16" i="5"/>
  <c r="F15" i="5"/>
  <c r="F14" i="5"/>
  <c r="F13" i="5"/>
  <c r="F12" i="5"/>
  <c r="F11" i="5"/>
  <c r="F10" i="5"/>
  <c r="F9" i="5"/>
  <c r="F8" i="5"/>
  <c r="F7" i="5"/>
  <c r="F6" i="5"/>
  <c r="F5" i="5"/>
  <c r="F4" i="5"/>
  <c r="F3" i="5"/>
  <c r="F2" i="5"/>
  <c r="D31" i="4"/>
  <c r="C31" i="4"/>
  <c r="F31" i="4"/>
  <c r="B31" i="4"/>
  <c r="F30" i="4"/>
  <c r="F29" i="4"/>
  <c r="F28" i="4"/>
  <c r="F27" i="4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F7" i="4"/>
  <c r="F6" i="4"/>
  <c r="F5" i="4"/>
  <c r="F4" i="4"/>
  <c r="F3" i="4"/>
  <c r="F2" i="4"/>
  <c r="D31" i="3"/>
  <c r="C31" i="3"/>
  <c r="F31" i="3"/>
  <c r="B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F9" i="3"/>
  <c r="F8" i="3"/>
  <c r="F7" i="3"/>
  <c r="F6" i="3"/>
  <c r="F5" i="3"/>
  <c r="F4" i="3"/>
  <c r="F3" i="3"/>
  <c r="F2" i="3"/>
  <c r="F31" i="6"/>
</calcChain>
</file>

<file path=xl/sharedStrings.xml><?xml version="1.0" encoding="utf-8"?>
<sst xmlns="http://schemas.openxmlformats.org/spreadsheetml/2006/main" count="390" uniqueCount="38">
  <si>
    <t>CLIENT</t>
  </si>
  <si>
    <t>QUANTITÉ</t>
  </si>
  <si>
    <t>CASH</t>
  </si>
  <si>
    <t>FACTURE</t>
  </si>
  <si>
    <t>ENVOI</t>
  </si>
  <si>
    <t>TOTAL</t>
  </si>
  <si>
    <t>REF JOB</t>
  </si>
  <si>
    <t>ANSELL</t>
  </si>
  <si>
    <t>BE MAINTENANCE</t>
  </si>
  <si>
    <t>BEN &amp; ART</t>
  </si>
  <si>
    <t>CDS</t>
  </si>
  <si>
    <t>CERP</t>
  </si>
  <si>
    <t>COACH</t>
  </si>
  <si>
    <t>COMMUNE FOREST DUMONCEAU</t>
  </si>
  <si>
    <t>COMMUNE FOREST ST DENIS</t>
  </si>
  <si>
    <t>CRESEPT  ASBL</t>
  </si>
  <si>
    <t>DDMC</t>
  </si>
  <si>
    <t>FACTORY FORTY</t>
  </si>
  <si>
    <t>THESYS</t>
  </si>
  <si>
    <t>BDB</t>
  </si>
  <si>
    <t>FOREST NATIONAL</t>
  </si>
  <si>
    <t>GESSAC</t>
  </si>
  <si>
    <t>HORECA BE PRO</t>
  </si>
  <si>
    <t>HORECA BE PRO PERSONNEL</t>
  </si>
  <si>
    <t>HORECA FORMATION</t>
  </si>
  <si>
    <t>HORECA PERSONNEL</t>
  </si>
  <si>
    <t>ITALIENNE</t>
  </si>
  <si>
    <t>METRO</t>
  </si>
  <si>
    <t>PIERRE FABRE</t>
  </si>
  <si>
    <t>RITME</t>
  </si>
  <si>
    <t>SCHREDER SA</t>
  </si>
  <si>
    <t>SDT</t>
  </si>
  <si>
    <t>TAVU</t>
  </si>
  <si>
    <t>TEMPORA</t>
  </si>
  <si>
    <t>VO COMM</t>
  </si>
  <si>
    <t>VO CITIZEN</t>
  </si>
  <si>
    <t>OUI</t>
  </si>
  <si>
    <t>Boostcamp Rosaria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</si>
</sst>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0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6"/>
      <color theme="1"/>
      <name val="Walkway Expand SemiBold"/>
    </font>
    <font>
      <sz val="16"/>
      <color theme="1"/>
      <name val="Walkway Expand SemiBold"/>
    </font>
    <font>
      <sz val="14"/>
      <color theme="1"/>
      <name val="Calibri"/>
      <family val="2"/>
      <scheme val="minor"/>
    </font>
    <font>
      <sz val="14"/>
      <color rgb="FF000000"/>
      <name val="Calibri"/>
      <family val="2"/>
      <scheme val="minor"/>
    </font>
    <font>
      <sz val="12"/>
      <color theme="8"/>
      <name val="Calibri"/>
      <family val="2"/>
      <scheme val="minor"/>
    </font>
    <font>
      <b/>
      <sz val="14"/>
      <color theme="1"/>
      <name val="Walkway Expand SemiBold"/>
    </font>
    <font>
      <sz val="12"/>
      <color theme="9"/>
      <name val="Calibri"/>
      <family val="2"/>
      <scheme val="minor"/>
    </font>
    <font>
      <sz val="12"/>
      <color rgb="FF92D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5" fillId="0" borderId="0" xfId="0" applyFont="1"/>
    <xf numFmtId="0" fontId="4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4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164" fontId="9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90">
    <dxf>
      <font>
        <strike val="0"/>
        <outline val="0"/>
        <shadow val="0"/>
        <u val="none"/>
        <vertAlign val="baseline"/>
        <sz val="14"/>
        <color rgb="FF000000"/>
      </font>
    </dxf>
    <dxf>
      <font>
        <sz val="14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</font>
    </dxf>
    <dxf>
      <font>
        <strike val="0"/>
        <outline val="0"/>
        <shadow val="0"/>
        <u val="none"/>
        <vertAlign val="baseline"/>
        <sz val="14"/>
        <color rgb="FF00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Walkway Expand SemiBold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rgb="FF000000"/>
      </font>
    </dxf>
    <dxf>
      <font>
        <sz val="14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</font>
    </dxf>
    <dxf>
      <font>
        <strike val="0"/>
        <outline val="0"/>
        <shadow val="0"/>
        <u val="none"/>
        <vertAlign val="baseline"/>
        <sz val="14"/>
        <color rgb="FF00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Walkway Expand SemiBold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rgb="FF000000"/>
      </font>
    </dxf>
    <dxf>
      <font>
        <sz val="14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</font>
    </dxf>
    <dxf>
      <font>
        <strike val="0"/>
        <outline val="0"/>
        <shadow val="0"/>
        <u val="none"/>
        <vertAlign val="baseline"/>
        <sz val="14"/>
        <color rgb="FF00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Walkway Expand SemiBold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rgb="FF000000"/>
      </font>
    </dxf>
    <dxf>
      <font>
        <sz val="14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</font>
    </dxf>
    <dxf>
      <font>
        <strike val="0"/>
        <outline val="0"/>
        <shadow val="0"/>
        <u val="none"/>
        <vertAlign val="baseline"/>
        <sz val="14"/>
        <color rgb="FF00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Walkway Expand SemiBold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rgb="FF000000"/>
      </font>
    </dxf>
    <dxf>
      <font>
        <sz val="14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</font>
    </dxf>
    <dxf>
      <font>
        <strike val="0"/>
        <outline val="0"/>
        <shadow val="0"/>
        <u val="none"/>
        <vertAlign val="baseline"/>
        <sz val="14"/>
        <color rgb="FF00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Walkway Expand SemiBold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rgb="FF000000"/>
      </font>
    </dxf>
    <dxf>
      <font>
        <sz val="14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</font>
    </dxf>
    <dxf>
      <font>
        <strike val="0"/>
        <outline val="0"/>
        <shadow val="0"/>
        <u val="none"/>
        <vertAlign val="baseline"/>
        <sz val="14"/>
        <color rgb="FF00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Walkway Expand SemiBold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rgb="FF000000"/>
      </font>
    </dxf>
    <dxf>
      <font>
        <sz val="14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</font>
    </dxf>
    <dxf>
      <font>
        <strike val="0"/>
        <outline val="0"/>
        <shadow val="0"/>
        <u val="none"/>
        <vertAlign val="baseline"/>
        <sz val="14"/>
        <color rgb="FF00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Walkway Expand SemiBold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rgb="FF000000"/>
      </font>
    </dxf>
    <dxf>
      <font>
        <sz val="14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</font>
    </dxf>
    <dxf>
      <font>
        <strike val="0"/>
        <outline val="0"/>
        <shadow val="0"/>
        <u val="none"/>
        <vertAlign val="baseline"/>
        <sz val="14"/>
        <color rgb="FF00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Walkway Expand SemiBold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rgb="FF000000"/>
      </font>
    </dxf>
    <dxf>
      <font>
        <sz val="14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</font>
    </dxf>
    <dxf>
      <font>
        <strike val="0"/>
        <outline val="0"/>
        <shadow val="0"/>
        <u val="none"/>
        <vertAlign val="baseline"/>
        <sz val="14"/>
        <color rgb="FF00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Walkway Expand SemiBold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rgb="FF000000"/>
      </font>
    </dxf>
    <dxf>
      <font>
        <sz val="14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Calibri"/>
        <scheme val="minor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</font>
      <numFmt numFmtId="164" formatCode="#,##0.00\ &quot;€&quot;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color theme="1"/>
      </font>
    </dxf>
    <dxf>
      <font>
        <strike val="0"/>
        <outline val="0"/>
        <shadow val="0"/>
        <u val="none"/>
        <vertAlign val="baseline"/>
        <sz val="14"/>
        <color rgb="FF00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Walkway Expand SemiBold"/>
        <scheme val="none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theme" Target="theme/theme1.xml"/><Relationship Id="rId12" Type="http://schemas.openxmlformats.org/officeDocument/2006/relationships/styles" Target="styles.xml"/><Relationship Id="rId13" Type="http://schemas.openxmlformats.org/officeDocument/2006/relationships/sharedStrings" Target="sharedStrings.xml"/><Relationship Id="rId14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tables/table1.xml><?xml version="1.0" encoding="utf-8"?>
<table xmlns="http://schemas.openxmlformats.org/spreadsheetml/2006/main" id="6" name="Tableau241213145101115789163456789101134567891011121314151617183456789101112143456789101112131415161718192021223456783456789101145678910111213141516171819202122345678910111314121819202131416131420312241112131691015161718192034567" displayName="Tableau241213145101115789163456789101134567891011121314151617183456789101112143456789101112131415161718192021223456783456789101145678910111213141516171819202122345678910111314121819202131416131420312241112131691015161718192034567" ref="A1:G32" totalsRowShown="0" headerRowDxfId="89" dataDxfId="88">
  <autoFilter ref="A1:G32"/>
  <sortState ref="A2:E23">
    <sortCondition ref="A2"/>
  </sortState>
  <tableColumns count="7">
    <tableColumn id="1" name="CLIENT" dataDxfId="87"/>
    <tableColumn id="2" name="QUANTITÉ" dataDxfId="86"/>
    <tableColumn id="3" name="CASH" dataDxfId="85"/>
    <tableColumn id="4" name="FACTURE" dataDxfId="84"/>
    <tableColumn id="7" name="ENVOI" dataDxfId="83"/>
    <tableColumn id="5" name="TOTAL" dataDxfId="82"/>
    <tableColumn id="6" name="REF JOB" dataDxfId="81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" name="Tableau24121314510111578916345678910113456789101112131415161718345678910111214345678910111213141516171819202122345678345678910114567891011121314151617181920212234567891011131412181920213141613142031224111213169101516171819203" displayName="Tableau24121314510111578916345678910113456789101112131415161718345678910111214345678910111213141516171819202122345678345678910114567891011121314151617181920212234567891011131412181920213141613142031224111213169101516171819203" ref="A1:G31" totalsRowShown="0" headerRowDxfId="80" dataDxfId="79">
  <autoFilter ref="A1:G31"/>
  <sortState ref="A2:E23">
    <sortCondition ref="A2"/>
  </sortState>
  <tableColumns count="7">
    <tableColumn id="1" name="CLIENT" dataDxfId="78"/>
    <tableColumn id="2" name="QUANTITÉ" dataDxfId="77"/>
    <tableColumn id="3" name="CASH" dataDxfId="76"/>
    <tableColumn id="4" name="FACTURE" dataDxfId="75"/>
    <tableColumn id="7" name="ENVOI" dataDxfId="74"/>
    <tableColumn id="5" name="TOTAL" dataDxfId="73"/>
    <tableColumn id="6" name="REF JOB" dataDxfId="72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3" name="Tableau241213145101115789163456789101134567891011121314151617183456789101112143456789101112131415161718192021223456783456789101145678910111213141516171819202122345678910111314121819202131416131420312241112131691015161718192034" displayName="Tableau241213145101115789163456789101134567891011121314151617183456789101112143456789101112131415161718192021223456783456789101145678910111213141516171819202122345678910111314121819202131416131420312241112131691015161718192034" ref="A1:G31" totalsRowShown="0" headerRowDxfId="71" dataDxfId="70">
  <autoFilter ref="A1:G31"/>
  <sortState ref="A2:E23">
    <sortCondition ref="A2"/>
  </sortState>
  <tableColumns count="7">
    <tableColumn id="1" name="CLIENT" dataDxfId="69"/>
    <tableColumn id="2" name="QUANTITÉ" dataDxfId="68"/>
    <tableColumn id="3" name="CASH" dataDxfId="67"/>
    <tableColumn id="4" name="FACTURE" dataDxfId="66"/>
    <tableColumn id="7" name="ENVOI" dataDxfId="65"/>
    <tableColumn id="5" name="TOTAL" dataDxfId="64"/>
    <tableColumn id="6" name="REF JOB" dataDxfId="63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4" name="Tableau2412131451011157891634567891011345678910111213141516171834567891011121434567891011121314151617181920212234567834567891011456789101112131415161718192021223456789101113141218192021314161314203122411121316910151617181920345" displayName="Tableau2412131451011157891634567891011345678910111213141516171834567891011121434567891011121314151617181920212234567834567891011456789101112131415161718192021223456789101113141218192021314161314203122411121316910151617181920345" ref="A1:G31" totalsRowShown="0" headerRowDxfId="62" dataDxfId="61">
  <autoFilter ref="A1:G31"/>
  <sortState ref="A2:E23">
    <sortCondition ref="A2"/>
  </sortState>
  <tableColumns count="7">
    <tableColumn id="1" name="CLIENT" dataDxfId="60"/>
    <tableColumn id="2" name="QUANTITÉ" dataDxfId="59"/>
    <tableColumn id="3" name="CASH" dataDxfId="58"/>
    <tableColumn id="4" name="FACTURE" dataDxfId="57"/>
    <tableColumn id="7" name="ENVOI" dataDxfId="56"/>
    <tableColumn id="5" name="TOTAL" dataDxfId="55"/>
    <tableColumn id="6" name="REF JOB" dataDxfId="54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id="5" name="Tableau24121314510111578916345678910113456789101112131415161718345678910111214345678910111213141516171819202122345678345678910114567891011121314151617181920212234567891011131412181920213141613142031224111213169101516171819203456" displayName="Tableau24121314510111578916345678910113456789101112131415161718345678910111214345678910111213141516171819202122345678345678910114567891011121314151617181920212234567891011131412181920213141613142031224111213169101516171819203456" ref="A1:G31" totalsRowShown="0" headerRowDxfId="53" dataDxfId="52">
  <autoFilter ref="A1:G31"/>
  <sortState ref="A2:E23">
    <sortCondition ref="A2"/>
  </sortState>
  <tableColumns count="7">
    <tableColumn id="1" name="CLIENT" dataDxfId="51"/>
    <tableColumn id="2" name="QUANTITÉ" dataDxfId="50"/>
    <tableColumn id="3" name="CASH" dataDxfId="49"/>
    <tableColumn id="4" name="FACTURE" dataDxfId="48"/>
    <tableColumn id="7" name="ENVOI" dataDxfId="47"/>
    <tableColumn id="5" name="TOTAL" dataDxfId="46"/>
    <tableColumn id="6" name="REF JOB" dataDxfId="45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id="1" name="Tableau241213145101115789163456789101134567891011121314151617183456789101112143456789101112131415161718192021223456783456789101145678910111213141516171819202122345678910111314121819202131416131420312241112131691015161718192034562" displayName="Tableau241213145101115789163456789101134567891011121314151617183456789101112143456789101112131415161718192021223456783456789101145678910111213141516171819202122345678910111314121819202131416131420312241112131691015161718192034562" ref="A1:G32" totalsRowShown="0" headerRowDxfId="44" dataDxfId="43">
  <autoFilter ref="A1:G32"/>
  <sortState ref="A2:E23">
    <sortCondition ref="A2"/>
  </sortState>
  <tableColumns count="7">
    <tableColumn id="1" name="CLIENT" dataDxfId="42"/>
    <tableColumn id="2" name="QUANTITÉ" dataDxfId="41"/>
    <tableColumn id="3" name="CASH" dataDxfId="40"/>
    <tableColumn id="4" name="FACTURE" dataDxfId="39"/>
    <tableColumn id="7" name="ENVOI" dataDxfId="38"/>
    <tableColumn id="5" name="TOTAL" dataDxfId="37"/>
    <tableColumn id="6" name="REF JOB" dataDxfId="36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id="7" name="Tableau2412131451011157891634567891011345678910111213141516171834567891011121434567891011121314151617181920212234567834567891011456789101112131415161718192021223456789101113141218192021314161314203122411121316910151617181920345628" displayName="Tableau2412131451011157891634567891011345678910111213141516171834567891011121434567891011121314151617181920212234567834567891011456789101112131415161718192021223456789101113141218192021314161314203122411121316910151617181920345628" ref="A1:G32" totalsRowShown="0" headerRowDxfId="35" dataDxfId="34">
  <autoFilter ref="A1:G32"/>
  <sortState ref="A2:E23">
    <sortCondition ref="A2"/>
  </sortState>
  <tableColumns count="7">
    <tableColumn id="1" name="CLIENT" dataDxfId="33"/>
    <tableColumn id="2" name="QUANTITÉ" dataDxfId="32"/>
    <tableColumn id="3" name="CASH" dataDxfId="31"/>
    <tableColumn id="4" name="FACTURE" dataDxfId="30"/>
    <tableColumn id="7" name="ENVOI" dataDxfId="29"/>
    <tableColumn id="5" name="TOTAL" dataDxfId="28"/>
    <tableColumn id="6" name="REF JOB" dataDxfId="27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id="8" name="Tableau24121314510111578916345678910113456789101112131415161718345678910111214345678910111213141516171819202122345678345678910114567891011121314151617181920212234567891011131412181920213141613142031224111213169101516171819203456289" displayName="Tableau24121314510111578916345678910113456789101112131415161718345678910111214345678910111213141516171819202122345678345678910114567891011121314151617181920212234567891011131412181920213141613142031224111213169101516171819203456289" ref="A1:G32" totalsRowShown="0" headerRowDxfId="26" dataDxfId="25">
  <autoFilter ref="A1:G32"/>
  <sortState ref="A2:E23">
    <sortCondition ref="A2"/>
  </sortState>
  <tableColumns count="7">
    <tableColumn id="1" name="CLIENT" dataDxfId="24"/>
    <tableColumn id="2" name="QUANTITÉ" dataDxfId="23"/>
    <tableColumn id="3" name="CASH" dataDxfId="22"/>
    <tableColumn id="4" name="FACTURE" dataDxfId="21"/>
    <tableColumn id="7" name="ENVOI" dataDxfId="20"/>
    <tableColumn id="5" name="TOTAL" dataDxfId="19"/>
    <tableColumn id="6" name="REF JOB" dataDxfId="18"/>
  </tableColumns>
  <tableStyleInfo name="TableStyleLight2" showFirstColumn="0" showLastColumn="0" showRowStripes="1" showColumnStripes="0"/>
</table>
</file>

<file path=xl/tables/table9.xml><?xml version="1.0" encoding="utf-8"?>
<table xmlns="http://schemas.openxmlformats.org/spreadsheetml/2006/main" id="9" name="Tableau241213145101115789163456789101134567891011121314151617183456789101112143456789101112131415161718192021223456783456789101145678910111213141516171819202122345678910111314121819202131416131420312241112131691015161718192034562810" displayName="Tableau241213145101115789163456789101134567891011121314151617183456789101112143456789101112131415161718192021223456783456789101145678910111213141516171819202122345678910111314121819202131416131420312241112131691015161718192034562810" ref="A1:G32" totalsRowShown="0" headerRowDxfId="17" dataDxfId="16">
  <autoFilter ref="A1:G32"/>
  <sortState ref="A2:E23">
    <sortCondition ref="A2"/>
  </sortState>
  <tableColumns count="7">
    <tableColumn id="1" name="CLIENT" dataDxfId="15"/>
    <tableColumn id="2" name="QUANTITÉ" dataDxfId="14"/>
    <tableColumn id="3" name="CASH" dataDxfId="13"/>
    <tableColumn id="4" name="FACTURE" dataDxfId="12"/>
    <tableColumn id="7" name="ENVOI" dataDxfId="11"/>
    <tableColumn id="5" name="TOTAL" dataDxfId="10"/>
    <tableColumn id="6" name="REF JOB" dataDxfId="9"/>
  </tableColumns>
  <tableStyleInfo name="TableStyleLight2" showFirstColumn="0" showLastColumn="0" showRowStripes="1" showColumnStripes="0"/>
</table>
</file>

<file path=xl/tables/table10.xml><?xml version="1.0" encoding="utf-8"?>
<table xmlns="http://schemas.openxmlformats.org/spreadsheetml/2006/main" id="10" name="Tableau241213145101115789163456789101134567891011121314151617183456789101112143456789101112131415161718192021223456783456789101145678910111213141516171819202122345678910111314121819202131416131420312241112131691015161718192034562811" displayName="Tableau241213145101115789163456789101134567891011121314151617183456789101112143456789101112131415161718192021223456783456789101145678910111213141516171819202122345678910111314121819202131416131420312241112131691015161718192034562811" ref="A1:G32" totalsRowShown="0" headerRowDxfId="8" dataDxfId="7">
  <autoFilter ref="A1:G32"/>
  <sortState ref="A2:E23">
    <sortCondition ref="A2"/>
  </sortState>
  <tableColumns count="7">
    <tableColumn id="1" name="CLIENT" dataDxfId="6"/>
    <tableColumn id="2" name="QUANTITÉ" dataDxfId="5"/>
    <tableColumn id="3" name="CASH" dataDxfId="4"/>
    <tableColumn id="4" name="FACTURE" dataDxfId="3"/>
    <tableColumn id="7" name="ENVOI" dataDxfId="2"/>
    <tableColumn id="5" name="TOTAL" dataDxfId="1"/>
    <tableColumn id="6" name="REF JOB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workbookViewId="0">
      <selection activeCell="D19" sqref="D19"/>
    </sheetView>
  </sheetViews>
  <sheetFormatPr baseColWidth="10" defaultRowHeight="16" x14ac:dyDescent="0.2"/>
  <cols>
    <col min="1" max="1" width="33.5" bestFit="1" customWidth="1"/>
    <col min="2" max="2" width="23.33203125" bestFit="1" customWidth="1"/>
    <col min="3" max="3" width="16.6640625" bestFit="1" customWidth="1"/>
    <col min="4" max="4" width="22.5" bestFit="1" customWidth="1"/>
    <col min="5" max="5" width="22.5" customWidth="1"/>
    <col min="6" max="6" width="17.83203125" bestFit="1" customWidth="1"/>
    <col min="7" max="7" width="85.1640625" bestFit="1" customWidth="1"/>
  </cols>
  <sheetData>
    <row r="1" spans="1:7" ht="2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</row>
    <row r="2" spans="1:7" s="4" customFormat="1" ht="19" x14ac:dyDescent="0.2">
      <c r="A2" s="3" t="s">
        <v>7</v>
      </c>
      <c r="C2" s="5"/>
      <c r="D2" s="6"/>
      <c r="E2" s="6"/>
      <c r="F2" s="5">
        <f>Tableau241213145101115789163456789101134567891011121314151617183456789101112143456789101112131415161718192021223456783456789101145678910111213141516171819202122345678910111314121819202131416131420312241112131691015161718192034567[[#This Row],[CASH]]+Tableau241213145101115789163456789101134567891011121314151617183456789101112143456789101112131415161718192021223456783456789101145678910111213141516171819202122345678910111314121819202131416131420312241112131691015161718192034567[[#This Row],[FACTURE]]</f>
        <v>0</v>
      </c>
      <c r="G2" s="7"/>
    </row>
    <row r="3" spans="1:7" s="4" customFormat="1" ht="19" x14ac:dyDescent="0.2">
      <c r="A3" s="3" t="s">
        <v>8</v>
      </c>
      <c r="C3" s="5"/>
      <c r="D3" s="6"/>
      <c r="E3" s="6"/>
      <c r="F3" s="5">
        <f>Tableau241213145101115789163456789101134567891011121314151617183456789101112143456789101112131415161718192021223456783456789101145678910111213141516171819202122345678910111314121819202131416131420312241112131691015161718192034567[[#This Row],[CASH]]+Tableau241213145101115789163456789101134567891011121314151617183456789101112143456789101112131415161718192021223456783456789101145678910111213141516171819202122345678910111314121819202131416131420312241112131691015161718192034567[[#This Row],[FACTURE]]</f>
        <v>0</v>
      </c>
      <c r="G3" s="7"/>
    </row>
    <row r="4" spans="1:7" ht="19" x14ac:dyDescent="0.25">
      <c r="A4" s="3" t="s">
        <v>9</v>
      </c>
      <c r="B4" s="4"/>
      <c r="C4" s="8"/>
      <c r="D4" s="6"/>
      <c r="E4" s="6"/>
      <c r="F4" s="5">
        <f>Tableau241213145101115789163456789101134567891011121314151617183456789101112143456789101112131415161718192021223456783456789101145678910111213141516171819202122345678910111314121819202131416131420312241112131691015161718192034567[[#This Row],[CASH]]+Tableau241213145101115789163456789101134567891011121314151617183456789101112143456789101112131415161718192021223456783456789101145678910111213141516171819202122345678910111314121819202131416131420312241112131691015161718192034567[[#This Row],[FACTURE]]</f>
        <v>0</v>
      </c>
      <c r="G4" s="9"/>
    </row>
    <row r="5" spans="1:7" ht="19" x14ac:dyDescent="0.25">
      <c r="A5" s="3" t="s">
        <v>10</v>
      </c>
      <c r="B5" s="4">
        <v>4</v>
      </c>
      <c r="C5" s="6">
        <v>13.6</v>
      </c>
      <c r="D5" s="6"/>
      <c r="E5" s="6"/>
      <c r="F5" s="5">
        <f>Tableau241213145101115789163456789101134567891011121314151617183456789101112143456789101112131415161718192021223456783456789101145678910111213141516171819202122345678910111314121819202131416131420312241112131691015161718192034567[[#This Row],[CASH]]+Tableau241213145101115789163456789101134567891011121314151617183456789101112143456789101112131415161718192021223456783456789101145678910111213141516171819202122345678910111314121819202131416131420312241112131691015161718192034567[[#This Row],[FACTURE]]</f>
        <v>13.6</v>
      </c>
      <c r="G5" s="9"/>
    </row>
    <row r="6" spans="1:7" ht="19" x14ac:dyDescent="0.25">
      <c r="A6" s="3" t="s">
        <v>11</v>
      </c>
      <c r="B6" s="4">
        <v>2</v>
      </c>
      <c r="C6" s="5">
        <v>15.1</v>
      </c>
      <c r="D6" s="6"/>
      <c r="E6" s="6"/>
      <c r="F6" s="5">
        <f>Tableau241213145101115789163456789101134567891011121314151617183456789101112143456789101112131415161718192021223456783456789101145678910111213141516171819202122345678910111314121819202131416131420312241112131691015161718192034567[[#This Row],[CASH]]+Tableau241213145101115789163456789101134567891011121314151617183456789101112143456789101112131415161718192021223456783456789101145678910111213141516171819202122345678910111314121819202131416131420312241112131691015161718192034567[[#This Row],[FACTURE]]</f>
        <v>15.1</v>
      </c>
      <c r="G6" s="9"/>
    </row>
    <row r="7" spans="1:7" ht="19" x14ac:dyDescent="0.25">
      <c r="A7" s="3" t="s">
        <v>12</v>
      </c>
      <c r="B7" s="4">
        <v>12</v>
      </c>
      <c r="C7" s="5"/>
      <c r="D7" s="14">
        <v>36.950000000000003</v>
      </c>
      <c r="E7" s="6" t="s">
        <v>36</v>
      </c>
      <c r="F7" s="5">
        <f>Tableau241213145101115789163456789101134567891011121314151617183456789101112143456789101112131415161718192021223456783456789101145678910111213141516171819202122345678910111314121819202131416131420312241112131691015161718192034567[[#This Row],[CASH]]+Tableau241213145101115789163456789101134567891011121314151617183456789101112143456789101112131415161718192021223456783456789101145678910111213141516171819202122345678910111314121819202131416131420312241112131691015161718192034567[[#This Row],[FACTURE]]</f>
        <v>36.950000000000003</v>
      </c>
      <c r="G7" s="9"/>
    </row>
    <row r="8" spans="1:7" ht="19" x14ac:dyDescent="0.25">
      <c r="A8" s="3" t="s">
        <v>12</v>
      </c>
      <c r="B8" s="4"/>
      <c r="C8" s="5"/>
      <c r="D8" s="14">
        <v>126.75</v>
      </c>
      <c r="E8" s="6" t="s">
        <v>36</v>
      </c>
      <c r="F8" s="5">
        <f>Tableau241213145101115789163456789101134567891011121314151617183456789101112143456789101112131415161718192021223456783456789101145678910111213141516171819202122345678910111314121819202131416131420312241112131691015161718192034567[[#This Row],[CASH]]+Tableau241213145101115789163456789101134567891011121314151617183456789101112143456789101112131415161718192021223456783456789101145678910111213141516171819202122345678910111314121819202131416131420312241112131691015161718192034567[[#This Row],[FACTURE]]</f>
        <v>126.75</v>
      </c>
      <c r="G8" s="9"/>
    </row>
    <row r="9" spans="1:7" ht="19" x14ac:dyDescent="0.25">
      <c r="A9" s="3" t="s">
        <v>13</v>
      </c>
      <c r="B9" s="4">
        <v>10</v>
      </c>
      <c r="C9" s="5">
        <v>38.549999999999997</v>
      </c>
      <c r="D9" s="6"/>
      <c r="E9" s="6"/>
      <c r="F9" s="5">
        <f>Tableau241213145101115789163456789101134567891011121314151617183456789101112143456789101112131415161718192021223456783456789101145678910111213141516171819202122345678910111314121819202131416131420312241112131691015161718192034567[[#This Row],[CASH]]+Tableau241213145101115789163456789101134567891011121314151617183456789101112143456789101112131415161718192021223456783456789101145678910111213141516171819202122345678910111314121819202131416131420312241112131691015161718192034567[[#This Row],[FACTURE]]</f>
        <v>38.549999999999997</v>
      </c>
      <c r="G9" s="9"/>
    </row>
    <row r="10" spans="1:7" ht="19" x14ac:dyDescent="0.25">
      <c r="A10" s="3" t="s">
        <v>14</v>
      </c>
      <c r="B10" s="4"/>
      <c r="C10" s="5"/>
      <c r="D10" s="6"/>
      <c r="E10" s="6"/>
      <c r="F10" s="5">
        <f>Tableau241213145101115789163456789101134567891011121314151617183456789101112143456789101112131415161718192021223456783456789101145678910111213141516171819202122345678910111314121819202131416131420312241112131691015161718192034567[[#This Row],[CASH]]+Tableau241213145101115789163456789101134567891011121314151617183456789101112143456789101112131415161718192021223456783456789101145678910111213141516171819202122345678910111314121819202131416131420312241112131691015161718192034567[[#This Row],[FACTURE]]</f>
        <v>0</v>
      </c>
      <c r="G10" s="9"/>
    </row>
    <row r="11" spans="1:7" ht="19" x14ac:dyDescent="0.25">
      <c r="A11" s="3" t="s">
        <v>15</v>
      </c>
      <c r="B11" s="4"/>
      <c r="C11" s="5"/>
      <c r="D11" s="6"/>
      <c r="E11" s="6"/>
      <c r="F11" s="5">
        <f>Tableau241213145101115789163456789101134567891011121314151617183456789101112143456789101112131415161718192021223456783456789101145678910111213141516171819202122345678910111314121819202131416131420312241112131691015161718192034567[[#This Row],[CASH]]+Tableau241213145101115789163456789101134567891011121314151617183456789101112143456789101112131415161718192021223456783456789101145678910111213141516171819202122345678910111314121819202131416131420312241112131691015161718192034567[[#This Row],[FACTURE]]</f>
        <v>0</v>
      </c>
      <c r="G11" s="9"/>
    </row>
    <row r="12" spans="1:7" ht="19" x14ac:dyDescent="0.25">
      <c r="A12" s="3" t="s">
        <v>16</v>
      </c>
      <c r="B12" s="4"/>
      <c r="C12" s="5"/>
      <c r="D12" s="6"/>
      <c r="E12" s="6"/>
      <c r="F12" s="5">
        <f>Tableau241213145101115789163456789101134567891011121314151617183456789101112143456789101112131415161718192021223456783456789101145678910111213141516171819202122345678910111314121819202131416131420312241112131691015161718192034567[[#This Row],[CASH]]+Tableau241213145101115789163456789101134567891011121314151617183456789101112143456789101112131415161718192021223456783456789101145678910111213141516171819202122345678910111314121819202131416131420312241112131691015161718192034567[[#This Row],[FACTURE]]</f>
        <v>0</v>
      </c>
      <c r="G12" s="9"/>
    </row>
    <row r="13" spans="1:7" ht="19" x14ac:dyDescent="0.25">
      <c r="A13" s="3" t="s">
        <v>17</v>
      </c>
      <c r="B13" s="4">
        <v>1</v>
      </c>
      <c r="C13" s="5">
        <v>3.5</v>
      </c>
      <c r="D13" s="6"/>
      <c r="E13" s="6"/>
      <c r="F13" s="5">
        <f>Tableau241213145101115789163456789101134567891011121314151617183456789101112143456789101112131415161718192021223456783456789101145678910111213141516171819202122345678910111314121819202131416131420312241112131691015161718192034567[[#This Row],[CASH]]+Tableau241213145101115789163456789101134567891011121314151617183456789101112143456789101112131415161718192021223456783456789101145678910111213141516171819202122345678910111314121819202131416131420312241112131691015161718192034567[[#This Row],[FACTURE]]</f>
        <v>3.5</v>
      </c>
      <c r="G13" s="9"/>
    </row>
    <row r="14" spans="1:7" ht="19" x14ac:dyDescent="0.25">
      <c r="A14" s="10" t="s">
        <v>18</v>
      </c>
      <c r="B14" s="4">
        <v>3</v>
      </c>
      <c r="C14" s="5"/>
      <c r="D14" s="14">
        <v>10.7</v>
      </c>
      <c r="E14" s="6"/>
      <c r="F14" s="5">
        <f>Tableau241213145101115789163456789101134567891011121314151617183456789101112143456789101112131415161718192021223456783456789101145678910111213141516171819202122345678910111314121819202131416131420312241112131691015161718192034567[[#This Row],[CASH]]+Tableau241213145101115789163456789101134567891011121314151617183456789101112143456789101112131415161718192021223456783456789101145678910111213141516171819202122345678910111314121819202131416131420312241112131691015161718192034567[[#This Row],[FACTURE]]</f>
        <v>10.7</v>
      </c>
      <c r="G14" s="9"/>
    </row>
    <row r="15" spans="1:7" ht="19" x14ac:dyDescent="0.25">
      <c r="A15" s="10" t="s">
        <v>19</v>
      </c>
      <c r="B15" s="4"/>
      <c r="C15" s="5"/>
      <c r="D15" s="6"/>
      <c r="E15" s="6"/>
      <c r="F15" s="5">
        <f>Tableau241213145101115789163456789101134567891011121314151617183456789101112143456789101112131415161718192021223456783456789101145678910111213141516171819202122345678910111314121819202131416131420312241112131691015161718192034567[[#This Row],[CASH]]+Tableau241213145101115789163456789101134567891011121314151617183456789101112143456789101112131415161718192021223456783456789101145678910111213141516171819202122345678910111314121819202131416131420312241112131691015161718192034567[[#This Row],[FACTURE]]</f>
        <v>0</v>
      </c>
      <c r="G15" s="9"/>
    </row>
    <row r="16" spans="1:7" ht="19" x14ac:dyDescent="0.25">
      <c r="A16" s="10" t="s">
        <v>29</v>
      </c>
      <c r="B16" s="4"/>
      <c r="C16" s="5"/>
      <c r="D16" s="6"/>
      <c r="E16" s="6"/>
      <c r="F16" s="5">
        <f>Tableau241213145101115789163456789101134567891011121314151617183456789101112143456789101112131415161718192021223456783456789101145678910111213141516171819202122345678910111314121819202131416131420312241112131691015161718192034567[[#This Row],[CASH]]+Tableau241213145101115789163456789101134567891011121314151617183456789101112143456789101112131415161718192021223456783456789101145678910111213141516171819202122345678910111314121819202131416131420312241112131691015161718192034567[[#This Row],[FACTURE]]</f>
        <v>0</v>
      </c>
      <c r="G16" s="9"/>
    </row>
    <row r="17" spans="1:7" ht="19" x14ac:dyDescent="0.25">
      <c r="A17" s="3" t="s">
        <v>20</v>
      </c>
      <c r="B17" s="4"/>
      <c r="C17" s="5"/>
      <c r="D17" s="6"/>
      <c r="E17" s="6"/>
      <c r="F17" s="5">
        <f>Tableau241213145101115789163456789101134567891011121314151617183456789101112143456789101112131415161718192021223456783456789101145678910111213141516171819202122345678910111314121819202131416131420312241112131691015161718192034567[[#This Row],[CASH]]+Tableau241213145101115789163456789101134567891011121314151617183456789101112143456789101112131415161718192021223456783456789101145678910111213141516171819202122345678910111314121819202131416131420312241112131691015161718192034567[[#This Row],[FACTURE]]</f>
        <v>0</v>
      </c>
      <c r="G17" s="9"/>
    </row>
    <row r="18" spans="1:7" ht="19" x14ac:dyDescent="0.25">
      <c r="A18" s="3" t="s">
        <v>21</v>
      </c>
      <c r="B18" s="4"/>
      <c r="C18" s="5"/>
      <c r="D18" s="6"/>
      <c r="E18" s="6"/>
      <c r="F18" s="5">
        <f>Tableau241213145101115789163456789101134567891011121314151617183456789101112143456789101112131415161718192021223456783456789101145678910111213141516171819202122345678910111314121819202131416131420312241112131691015161718192034567[[#This Row],[CASH]]+Tableau241213145101115789163456789101134567891011121314151617183456789101112143456789101112131415161718192021223456783456789101145678910111213141516171819202122345678910111314121819202131416131420312241112131691015161718192034567[[#This Row],[FACTURE]]</f>
        <v>0</v>
      </c>
      <c r="G18" s="9"/>
    </row>
    <row r="19" spans="1:7" ht="19" x14ac:dyDescent="0.25">
      <c r="A19" s="3" t="s">
        <v>22</v>
      </c>
      <c r="B19" s="4">
        <v>23</v>
      </c>
      <c r="C19" s="5"/>
      <c r="D19" s="14">
        <v>65.7547</v>
      </c>
      <c r="E19" s="6"/>
      <c r="F19" s="5">
        <f>Tableau241213145101115789163456789101134567891011121314151617183456789101112143456789101112131415161718192021223456783456789101145678910111213141516171819202122345678910111314121819202131416131420312241112131691015161718192034567[[#This Row],[CASH]]+Tableau241213145101115789163456789101134567891011121314151617183456789101112143456789101112131415161718192021223456783456789101145678910111213141516171819202122345678910111314121819202131416131420312241112131691015161718192034567[[#This Row],[FACTURE]]</f>
        <v>65.7547</v>
      </c>
      <c r="G19" s="9"/>
    </row>
    <row r="20" spans="1:7" ht="19" x14ac:dyDescent="0.25">
      <c r="A20" s="3" t="s">
        <v>23</v>
      </c>
      <c r="B20" s="4"/>
      <c r="C20" s="5"/>
      <c r="D20" s="6"/>
      <c r="E20" s="6"/>
      <c r="F20" s="5">
        <f>Tableau241213145101115789163456789101134567891011121314151617183456789101112143456789101112131415161718192021223456783456789101145678910111213141516171819202122345678910111314121819202131416131420312241112131691015161718192034567[[#This Row],[CASH]]+Tableau241213145101115789163456789101134567891011121314151617183456789101112143456789101112131415161718192021223456783456789101145678910111213141516171819202122345678910111314121819202131416131420312241112131691015161718192034567[[#This Row],[FACTURE]]</f>
        <v>0</v>
      </c>
      <c r="G20" s="9"/>
    </row>
    <row r="21" spans="1:7" ht="19" x14ac:dyDescent="0.25">
      <c r="A21" s="3" t="s">
        <v>24</v>
      </c>
      <c r="B21" s="4"/>
      <c r="C21" s="5"/>
      <c r="D21" s="6"/>
      <c r="E21" s="6"/>
      <c r="F21" s="5">
        <f>Tableau241213145101115789163456789101134567891011121314151617183456789101112143456789101112131415161718192021223456783456789101145678910111213141516171819202122345678910111314121819202131416131420312241112131691015161718192034567[[#This Row],[CASH]]+Tableau241213145101115789163456789101134567891011121314151617183456789101112143456789101112131415161718192021223456783456789101145678910111213141516171819202122345678910111314121819202131416131420312241112131691015161718192034567[[#This Row],[FACTURE]]</f>
        <v>0</v>
      </c>
      <c r="G21" s="9"/>
    </row>
    <row r="22" spans="1:7" ht="19" x14ac:dyDescent="0.25">
      <c r="A22" s="3" t="s">
        <v>25</v>
      </c>
      <c r="B22" s="4">
        <v>4</v>
      </c>
      <c r="C22" s="6">
        <v>15.85</v>
      </c>
      <c r="D22" s="6"/>
      <c r="E22" s="6"/>
      <c r="F22" s="5">
        <f>Tableau241213145101115789163456789101134567891011121314151617183456789101112143456789101112131415161718192021223456783456789101145678910111213141516171819202122345678910111314121819202131416131420312241112131691015161718192034567[[#This Row],[CASH]]+Tableau241213145101115789163456789101134567891011121314151617183456789101112143456789101112131415161718192021223456783456789101145678910111213141516171819202122345678910111314121819202131416131420312241112131691015161718192034567[[#This Row],[FACTURE]]</f>
        <v>15.85</v>
      </c>
      <c r="G22" s="9"/>
    </row>
    <row r="23" spans="1:7" ht="19" x14ac:dyDescent="0.25">
      <c r="A23" s="3" t="s">
        <v>26</v>
      </c>
      <c r="B23" s="4"/>
      <c r="C23" s="5"/>
      <c r="D23" s="6"/>
      <c r="E23" s="6"/>
      <c r="F23" s="5">
        <f>Tableau241213145101115789163456789101134567891011121314151617183456789101112143456789101112131415161718192021223456783456789101145678910111213141516171819202122345678910111314121819202131416131420312241112131691015161718192034567[[#This Row],[CASH]]+Tableau241213145101115789163456789101134567891011121314151617183456789101112143456789101112131415161718192021223456783456789101145678910111213141516171819202122345678910111314121819202131416131420312241112131691015161718192034567[[#This Row],[FACTURE]]</f>
        <v>0</v>
      </c>
      <c r="G23" s="9"/>
    </row>
    <row r="24" spans="1:7" ht="19" x14ac:dyDescent="0.25">
      <c r="A24" s="3" t="s">
        <v>27</v>
      </c>
      <c r="B24" s="4">
        <v>12</v>
      </c>
      <c r="C24" s="5"/>
      <c r="D24" s="14">
        <v>43.2</v>
      </c>
      <c r="E24" s="6"/>
      <c r="F24" s="5">
        <f>Tableau241213145101115789163456789101134567891011121314151617183456789101112143456789101112131415161718192021223456783456789101145678910111213141516171819202122345678910111314121819202131416131420312241112131691015161718192034567[[#This Row],[CASH]]+Tableau241213145101115789163456789101134567891011121314151617183456789101112143456789101112131415161718192021223456783456789101145678910111213141516171819202122345678910111314121819202131416131420312241112131691015161718192034567[[#This Row],[FACTURE]]</f>
        <v>43.2</v>
      </c>
      <c r="G24" s="9"/>
    </row>
    <row r="25" spans="1:7" ht="19" x14ac:dyDescent="0.25">
      <c r="A25" s="3" t="s">
        <v>28</v>
      </c>
      <c r="B25" s="4"/>
      <c r="C25" s="5"/>
      <c r="D25" s="6"/>
      <c r="E25" s="6"/>
      <c r="F25" s="5">
        <f>Tableau241213145101115789163456789101134567891011121314151617183456789101112143456789101112131415161718192021223456783456789101145678910111213141516171819202122345678910111314121819202131416131420312241112131691015161718192034567[[#This Row],[CASH]]+Tableau241213145101115789163456789101134567891011121314151617183456789101112143456789101112131415161718192021223456783456789101145678910111213141516171819202122345678910111314121819202131416131420312241112131691015161718192034567[[#This Row],[FACTURE]]</f>
        <v>0</v>
      </c>
      <c r="G25" s="9"/>
    </row>
    <row r="26" spans="1:7" ht="19" x14ac:dyDescent="0.25">
      <c r="A26" s="3" t="s">
        <v>30</v>
      </c>
      <c r="B26" s="4">
        <v>12</v>
      </c>
      <c r="C26" s="5">
        <v>44.9</v>
      </c>
      <c r="D26" s="6"/>
      <c r="E26" s="6"/>
      <c r="F26" s="5">
        <f>Tableau241213145101115789163456789101134567891011121314151617183456789101112143456789101112131415161718192021223456783456789101145678910111213141516171819202122345678910111314121819202131416131420312241112131691015161718192034567[[#This Row],[CASH]]+Tableau241213145101115789163456789101134567891011121314151617183456789101112143456789101112131415161718192021223456783456789101145678910111213141516171819202122345678910111314121819202131416131420312241112131691015161718192034567[[#This Row],[FACTURE]]</f>
        <v>44.9</v>
      </c>
      <c r="G26" s="9"/>
    </row>
    <row r="27" spans="1:7" ht="19" x14ac:dyDescent="0.25">
      <c r="A27" s="3" t="s">
        <v>31</v>
      </c>
      <c r="B27" s="4"/>
      <c r="C27" s="5"/>
      <c r="D27" s="6"/>
      <c r="E27" s="6"/>
      <c r="F27" s="5">
        <f>Tableau241213145101115789163456789101134567891011121314151617183456789101112143456789101112131415161718192021223456783456789101145678910111213141516171819202122345678910111314121819202131416131420312241112131691015161718192034567[[#This Row],[CASH]]+Tableau241213145101115789163456789101134567891011121314151617183456789101112143456789101112131415161718192021223456783456789101145678910111213141516171819202122345678910111314121819202131416131420312241112131691015161718192034567[[#This Row],[FACTURE]]</f>
        <v>0</v>
      </c>
      <c r="G27" s="9"/>
    </row>
    <row r="28" spans="1:7" ht="19" x14ac:dyDescent="0.25">
      <c r="A28" s="3" t="s">
        <v>32</v>
      </c>
      <c r="B28" s="4"/>
      <c r="C28" s="5"/>
      <c r="D28" s="6"/>
      <c r="E28" s="6"/>
      <c r="F28" s="5">
        <f>Tableau241213145101115789163456789101134567891011121314151617183456789101112143456789101112131415161718192021223456783456789101145678910111213141516171819202122345678910111314121819202131416131420312241112131691015161718192034567[[#This Row],[CASH]]+Tableau241213145101115789163456789101134567891011121314151617183456789101112143456789101112131415161718192021223456783456789101145678910111213141516171819202122345678910111314121819202131416131420312241112131691015161718192034567[[#This Row],[FACTURE]]</f>
        <v>0</v>
      </c>
      <c r="G28" s="9"/>
    </row>
    <row r="29" spans="1:7" ht="19" x14ac:dyDescent="0.25">
      <c r="A29" s="3" t="s">
        <v>33</v>
      </c>
      <c r="B29" s="4">
        <v>5</v>
      </c>
      <c r="C29" s="5"/>
      <c r="D29" s="14">
        <v>18.850000000000001</v>
      </c>
      <c r="E29" s="6" t="s">
        <v>36</v>
      </c>
      <c r="F29" s="5">
        <f>Tableau241213145101115789163456789101134567891011121314151617183456789101112143456789101112131415161718192021223456783456789101145678910111213141516171819202122345678910111314121819202131416131420312241112131691015161718192034567[[#This Row],[CASH]]+Tableau241213145101115789163456789101134567891011121314151617183456789101112143456789101112131415161718192021223456783456789101145678910111213141516171819202122345678910111314121819202131416131420312241112131691015161718192034567[[#This Row],[FACTURE]]</f>
        <v>18.850000000000001</v>
      </c>
      <c r="G29" s="9"/>
    </row>
    <row r="30" spans="1:7" ht="19" x14ac:dyDescent="0.25">
      <c r="A30" s="3" t="s">
        <v>34</v>
      </c>
      <c r="B30" s="4"/>
      <c r="C30" s="5"/>
      <c r="D30" s="14">
        <v>78</v>
      </c>
      <c r="E30" s="6" t="s">
        <v>36</v>
      </c>
      <c r="F30" s="5">
        <f>Tableau241213145101115789163456789101134567891011121314151617183456789101112143456789101112131415161718192021223456783456789101145678910111213141516171819202122345678910111314121819202131416131420312241112131691015161718192034567[[#This Row],[CASH]]+Tableau241213145101115789163456789101134567891011121314151617183456789101112143456789101112131415161718192021223456783456789101145678910111213141516171819202122345678910111314121819202131416131420312241112131691015161718192034567[[#This Row],[FACTURE]]</f>
        <v>78</v>
      </c>
      <c r="G30" s="9"/>
    </row>
    <row r="31" spans="1:7" ht="19" x14ac:dyDescent="0.25">
      <c r="A31" s="3" t="s">
        <v>35</v>
      </c>
      <c r="B31" s="4"/>
      <c r="C31" s="5"/>
      <c r="D31" s="6"/>
      <c r="E31" s="6"/>
      <c r="F31" s="5">
        <f>Tableau241213145101115789163456789101134567891011121314151617183456789101112143456789101112131415161718192021223456783456789101145678910111213141516171819202122345678910111314121819202131416131420312241112131691015161718192034567[[#This Row],[CASH]]+Tableau241213145101115789163456789101134567891011121314151617183456789101112143456789101112131415161718192021223456783456789101145678910111213141516171819202122345678910111314121819202131416131420312241112131691015161718192034567[[#This Row],[FACTURE]]</f>
        <v>0</v>
      </c>
      <c r="G31" s="9"/>
    </row>
    <row r="32" spans="1:7" ht="19" x14ac:dyDescent="0.25">
      <c r="A32" s="11" t="s">
        <v>5</v>
      </c>
      <c r="B32" s="12">
        <f>SUM(B2:B31)</f>
        <v>88</v>
      </c>
      <c r="C32" s="13">
        <f>SUM(C2:C31)</f>
        <v>131.5</v>
      </c>
      <c r="D32" s="13">
        <f>SUM(D2:D31)</f>
        <v>380.2047</v>
      </c>
      <c r="E32" s="13"/>
      <c r="F32" s="5">
        <f>Tableau241213145101115789163456789101134567891011121314151617183456789101112143456789101112131415161718192021223456783456789101145678910111213141516171819202122345678910111314121819202131416131420312241112131691015161718192034567[[#This Row],[FACTURE]]+Tableau241213145101115789163456789101134567891011121314151617183456789101112143456789101112131415161718192021223456783456789101145678910111213141516171819202122345678910111314121819202131416131420312241112131691015161718192034567[[#This Row],[CASH]]</f>
        <v>511.7047</v>
      </c>
      <c r="G32" s="9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workbookViewId="0">
      <selection activeCell="F11" sqref="F11"/>
    </sheetView>
  </sheetViews>
  <sheetFormatPr baseColWidth="10" defaultRowHeight="16" x14ac:dyDescent="0.2"/>
  <cols>
    <col min="1" max="1" width="33.5" bestFit="1" customWidth="1"/>
    <col min="2" max="2" width="23.33203125" bestFit="1" customWidth="1"/>
    <col min="3" max="3" width="16.6640625" bestFit="1" customWidth="1"/>
    <col min="4" max="4" width="22.5" bestFit="1" customWidth="1"/>
    <col min="5" max="5" width="22.5" customWidth="1"/>
    <col min="6" max="6" width="17.83203125" bestFit="1" customWidth="1"/>
    <col min="7" max="7" width="85.1640625" bestFit="1" customWidth="1"/>
  </cols>
  <sheetData>
    <row r="1" spans="1:7" ht="2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</row>
    <row r="2" spans="1:7" s="4" customFormat="1" ht="19" x14ac:dyDescent="0.2">
      <c r="A2" s="3" t="s">
        <v>7</v>
      </c>
      <c r="C2" s="5"/>
      <c r="D2" s="6"/>
      <c r="E2" s="6"/>
      <c r="F2" s="5">
        <f>Tableau24121314510111578916345678910113456789101112131415161718345678910111214345678910111213141516171819202122345678345678910114567891011121314151617181920212234567891011131412181920213141613142031224111213169101516171819203[[#This Row],[CASH]]+Tableau24121314510111578916345678910113456789101112131415161718345678910111214345678910111213141516171819202122345678345678910114567891011121314151617181920212234567891011131412181920213141613142031224111213169101516171819203[[#This Row],[FACTURE]]</f>
        <v>0</v>
      </c>
      <c r="G2" s="7"/>
    </row>
    <row r="3" spans="1:7" s="4" customFormat="1" ht="19" x14ac:dyDescent="0.2">
      <c r="A3" s="3" t="s">
        <v>8</v>
      </c>
      <c r="C3" s="5"/>
      <c r="D3" s="6"/>
      <c r="E3" s="6"/>
      <c r="F3" s="5">
        <f>Tableau24121314510111578916345678910113456789101112131415161718345678910111214345678910111213141516171819202122345678345678910114567891011121314151617181920212234567891011131412181920213141613142031224111213169101516171819203[[#This Row],[CASH]]+Tableau24121314510111578916345678910113456789101112131415161718345678910111214345678910111213141516171819202122345678345678910114567891011121314151617181920212234567891011131412181920213141613142031224111213169101516171819203[[#This Row],[FACTURE]]</f>
        <v>0</v>
      </c>
      <c r="G3" s="7"/>
    </row>
    <row r="4" spans="1:7" ht="19" x14ac:dyDescent="0.25">
      <c r="A4" s="3" t="s">
        <v>9</v>
      </c>
      <c r="B4" s="4"/>
      <c r="C4" s="8"/>
      <c r="D4" s="6"/>
      <c r="E4" s="6"/>
      <c r="F4" s="5">
        <f>Tableau24121314510111578916345678910113456789101112131415161718345678910111214345678910111213141516171819202122345678345678910114567891011121314151617181920212234567891011131412181920213141613142031224111213169101516171819203[[#This Row],[CASH]]+Tableau24121314510111578916345678910113456789101112131415161718345678910111214345678910111213141516171819202122345678345678910114567891011121314151617181920212234567891011131412181920213141613142031224111213169101516171819203[[#This Row],[FACTURE]]</f>
        <v>0</v>
      </c>
      <c r="G4" s="9"/>
    </row>
    <row r="5" spans="1:7" ht="19" x14ac:dyDescent="0.25">
      <c r="A5" s="3" t="s">
        <v>10</v>
      </c>
      <c r="B5" s="4"/>
      <c r="C5" s="6"/>
      <c r="D5" s="6"/>
      <c r="E5" s="6"/>
      <c r="F5" s="5">
        <f>Tableau24121314510111578916345678910113456789101112131415161718345678910111214345678910111213141516171819202122345678345678910114567891011121314151617181920212234567891011131412181920213141613142031224111213169101516171819203[[#This Row],[CASH]]+Tableau24121314510111578916345678910113456789101112131415161718345678910111214345678910111213141516171819202122345678345678910114567891011121314151617181920212234567891011131412181920213141613142031224111213169101516171819203[[#This Row],[FACTURE]]</f>
        <v>0</v>
      </c>
      <c r="G5" s="9"/>
    </row>
    <row r="6" spans="1:7" ht="19" x14ac:dyDescent="0.25">
      <c r="A6" s="3" t="s">
        <v>11</v>
      </c>
      <c r="B6" s="4">
        <v>5</v>
      </c>
      <c r="C6" s="5">
        <v>27.7</v>
      </c>
      <c r="D6" s="6"/>
      <c r="E6" s="6"/>
      <c r="F6" s="5">
        <f>Tableau24121314510111578916345678910113456789101112131415161718345678910111214345678910111213141516171819202122345678345678910114567891011121314151617181920212234567891011131412181920213141613142031224111213169101516171819203[[#This Row],[CASH]]+Tableau24121314510111578916345678910113456789101112131415161718345678910111214345678910111213141516171819202122345678345678910114567891011121314151617181920212234567891011131412181920213141613142031224111213169101516171819203[[#This Row],[FACTURE]]</f>
        <v>27.7</v>
      </c>
      <c r="G6" s="9"/>
    </row>
    <row r="7" spans="1:7" ht="19" x14ac:dyDescent="0.25">
      <c r="A7" s="3" t="s">
        <v>12</v>
      </c>
      <c r="B7" s="4"/>
      <c r="C7" s="5">
        <v>5.5</v>
      </c>
      <c r="D7" s="14">
        <v>107.25</v>
      </c>
      <c r="E7" s="6"/>
      <c r="F7" s="5">
        <f>Tableau24121314510111578916345678910113456789101112131415161718345678910111214345678910111213141516171819202122345678345678910114567891011121314151617181920212234567891011131412181920213141613142031224111213169101516171819203[[#This Row],[CASH]]+Tableau24121314510111578916345678910113456789101112131415161718345678910111214345678910111213141516171819202122345678345678910114567891011121314151617181920212234567891011131412181920213141613142031224111213169101516171819203[[#This Row],[FACTURE]]</f>
        <v>112.75</v>
      </c>
      <c r="G7" s="9"/>
    </row>
    <row r="8" spans="1:7" ht="19" x14ac:dyDescent="0.25">
      <c r="A8" s="3" t="s">
        <v>13</v>
      </c>
      <c r="B8" s="4">
        <v>7</v>
      </c>
      <c r="C8" s="5">
        <v>23.95</v>
      </c>
      <c r="D8" s="6"/>
      <c r="E8" s="6"/>
      <c r="F8" s="5">
        <f>Tableau24121314510111578916345678910113456789101112131415161718345678910111214345678910111213141516171819202122345678345678910114567891011121314151617181920212234567891011131412181920213141613142031224111213169101516171819203[[#This Row],[CASH]]+Tableau24121314510111578916345678910113456789101112131415161718345678910111214345678910111213141516171819202122345678345678910114567891011121314151617181920212234567891011131412181920213141613142031224111213169101516171819203[[#This Row],[FACTURE]]</f>
        <v>23.95</v>
      </c>
      <c r="G8" s="9"/>
    </row>
    <row r="9" spans="1:7" ht="19" x14ac:dyDescent="0.25">
      <c r="A9" s="3" t="s">
        <v>14</v>
      </c>
      <c r="B9" s="4"/>
      <c r="C9" s="5"/>
      <c r="D9" s="6"/>
      <c r="E9" s="6"/>
      <c r="F9" s="5">
        <f>Tableau24121314510111578916345678910113456789101112131415161718345678910111214345678910111213141516171819202122345678345678910114567891011121314151617181920212234567891011131412181920213141613142031224111213169101516171819203[[#This Row],[CASH]]+Tableau24121314510111578916345678910113456789101112131415161718345678910111214345678910111213141516171819202122345678345678910114567891011121314151617181920212234567891011131412181920213141613142031224111213169101516171819203[[#This Row],[FACTURE]]</f>
        <v>0</v>
      </c>
      <c r="G9" s="9"/>
    </row>
    <row r="10" spans="1:7" ht="19" x14ac:dyDescent="0.25">
      <c r="A10" s="3" t="s">
        <v>15</v>
      </c>
      <c r="B10" s="4">
        <v>8</v>
      </c>
      <c r="C10" s="5"/>
      <c r="D10" s="14">
        <v>28.2</v>
      </c>
      <c r="E10" s="6" t="s">
        <v>36</v>
      </c>
      <c r="F10" s="5">
        <f>Tableau24121314510111578916345678910113456789101112131415161718345678910111214345678910111213141516171819202122345678345678910114567891011121314151617181920212234567891011131412181920213141613142031224111213169101516171819203[[#This Row],[CASH]]+Tableau24121314510111578916345678910113456789101112131415161718345678910111214345678910111213141516171819202122345678345678910114567891011121314151617181920212234567891011131412181920213141613142031224111213169101516171819203[[#This Row],[FACTURE]]</f>
        <v>28.2</v>
      </c>
      <c r="G10" s="9"/>
    </row>
    <row r="11" spans="1:7" ht="19" x14ac:dyDescent="0.25">
      <c r="A11" s="3" t="s">
        <v>16</v>
      </c>
      <c r="B11" s="4">
        <v>2</v>
      </c>
      <c r="C11" s="5">
        <v>7.6</v>
      </c>
      <c r="D11" s="14">
        <v>189</v>
      </c>
      <c r="E11" s="6" t="s">
        <v>36</v>
      </c>
      <c r="F11" s="5">
        <f>Tableau24121314510111578916345678910113456789101112131415161718345678910111214345678910111213141516171819202122345678345678910114567891011121314151617181920212234567891011131412181920213141613142031224111213169101516171819203[[#This Row],[CASH]]+Tableau24121314510111578916345678910113456789101112131415161718345678910111214345678910111213141516171819202122345678345678910114567891011121314151617181920212234567891011131412181920213141613142031224111213169101516171819203[[#This Row],[FACTURE]]</f>
        <v>196.6</v>
      </c>
      <c r="G11" s="9"/>
    </row>
    <row r="12" spans="1:7" ht="19" x14ac:dyDescent="0.25">
      <c r="A12" s="3" t="s">
        <v>17</v>
      </c>
      <c r="B12" s="4"/>
      <c r="C12" s="5"/>
      <c r="D12" s="6"/>
      <c r="E12" s="6"/>
      <c r="F12" s="5">
        <f>Tableau24121314510111578916345678910113456789101112131415161718345678910111214345678910111213141516171819202122345678345678910114567891011121314151617181920212234567891011131412181920213141613142031224111213169101516171819203[[#This Row],[CASH]]+Tableau24121314510111578916345678910113456789101112131415161718345678910111214345678910111213141516171819202122345678345678910114567891011121314151617181920212234567891011131412181920213141613142031224111213169101516171819203[[#This Row],[FACTURE]]</f>
        <v>0</v>
      </c>
      <c r="G12" s="9"/>
    </row>
    <row r="13" spans="1:7" ht="19" x14ac:dyDescent="0.25">
      <c r="A13" s="10" t="s">
        <v>18</v>
      </c>
      <c r="B13" s="4">
        <v>3</v>
      </c>
      <c r="C13" s="5"/>
      <c r="D13" s="14">
        <v>10.199999999999999</v>
      </c>
      <c r="E13" s="6"/>
      <c r="F13" s="5">
        <f>Tableau24121314510111578916345678910113456789101112131415161718345678910111214345678910111213141516171819202122345678345678910114567891011121314151617181920212234567891011131412181920213141613142031224111213169101516171819203[[#This Row],[CASH]]+Tableau24121314510111578916345678910113456789101112131415161718345678910111214345678910111213141516171819202122345678345678910114567891011121314151617181920212234567891011131412181920213141613142031224111213169101516171819203[[#This Row],[FACTURE]]</f>
        <v>10.199999999999999</v>
      </c>
      <c r="G13" s="9"/>
    </row>
    <row r="14" spans="1:7" ht="19" x14ac:dyDescent="0.25">
      <c r="A14" s="10" t="s">
        <v>19</v>
      </c>
      <c r="B14" s="4"/>
      <c r="C14" s="5"/>
      <c r="D14" s="6"/>
      <c r="E14" s="6"/>
      <c r="F14" s="5">
        <f>Tableau24121314510111578916345678910113456789101112131415161718345678910111214345678910111213141516171819202122345678345678910114567891011121314151617181920212234567891011131412181920213141613142031224111213169101516171819203[[#This Row],[CASH]]+Tableau24121314510111578916345678910113456789101112131415161718345678910111214345678910111213141516171819202122345678345678910114567891011121314151617181920212234567891011131412181920213141613142031224111213169101516171819203[[#This Row],[FACTURE]]</f>
        <v>0</v>
      </c>
      <c r="G14" s="9"/>
    </row>
    <row r="15" spans="1:7" ht="19" x14ac:dyDescent="0.25">
      <c r="A15" s="10" t="s">
        <v>29</v>
      </c>
      <c r="B15" s="4"/>
      <c r="C15" s="5"/>
      <c r="D15" s="6"/>
      <c r="E15" s="6"/>
      <c r="F15" s="5">
        <f>Tableau24121314510111578916345678910113456789101112131415161718345678910111214345678910111213141516171819202122345678345678910114567891011121314151617181920212234567891011131412181920213141613142031224111213169101516171819203[[#This Row],[CASH]]+Tableau24121314510111578916345678910113456789101112131415161718345678910111214345678910111213141516171819202122345678345678910114567891011121314151617181920212234567891011131412181920213141613142031224111213169101516171819203[[#This Row],[FACTURE]]</f>
        <v>0</v>
      </c>
      <c r="G15" s="9"/>
    </row>
    <row r="16" spans="1:7" ht="19" x14ac:dyDescent="0.25">
      <c r="A16" s="3" t="s">
        <v>20</v>
      </c>
      <c r="B16" s="4"/>
      <c r="C16" s="5"/>
      <c r="D16" s="6"/>
      <c r="E16" s="6"/>
      <c r="F16" s="5">
        <f>Tableau24121314510111578916345678910113456789101112131415161718345678910111214345678910111213141516171819202122345678345678910114567891011121314151617181920212234567891011131412181920213141613142031224111213169101516171819203[[#This Row],[CASH]]+Tableau24121314510111578916345678910113456789101112131415161718345678910111214345678910111213141516171819202122345678345678910114567891011121314151617181920212234567891011131412181920213141613142031224111213169101516171819203[[#This Row],[FACTURE]]</f>
        <v>0</v>
      </c>
      <c r="G16" s="9"/>
    </row>
    <row r="17" spans="1:7" ht="19" x14ac:dyDescent="0.25">
      <c r="A17" s="3" t="s">
        <v>21</v>
      </c>
      <c r="B17" s="4"/>
      <c r="C17" s="5"/>
      <c r="D17" s="6"/>
      <c r="E17" s="6"/>
      <c r="F17" s="5">
        <f>Tableau24121314510111578916345678910113456789101112131415161718345678910111214345678910111213141516171819202122345678345678910114567891011121314151617181920212234567891011131412181920213141613142031224111213169101516171819203[[#This Row],[CASH]]+Tableau24121314510111578916345678910113456789101112131415161718345678910111214345678910111213141516171819202122345678345678910114567891011121314151617181920212234567891011131412181920213141613142031224111213169101516171819203[[#This Row],[FACTURE]]</f>
        <v>0</v>
      </c>
      <c r="G17" s="9"/>
    </row>
    <row r="18" spans="1:7" ht="19" x14ac:dyDescent="0.25">
      <c r="A18" s="3" t="s">
        <v>22</v>
      </c>
      <c r="B18" s="4">
        <v>22</v>
      </c>
      <c r="C18" s="5"/>
      <c r="D18" s="14">
        <v>65.077500000000001</v>
      </c>
      <c r="E18" s="6"/>
      <c r="F18" s="5">
        <f>Tableau24121314510111578916345678910113456789101112131415161718345678910111214345678910111213141516171819202122345678345678910114567891011121314151617181920212234567891011131412181920213141613142031224111213169101516171819203[[#This Row],[CASH]]+Tableau24121314510111578916345678910113456789101112131415161718345678910111214345678910111213141516171819202122345678345678910114567891011121314151617181920212234567891011131412181920213141613142031224111213169101516171819203[[#This Row],[FACTURE]]</f>
        <v>65.077500000000001</v>
      </c>
      <c r="G18" s="9"/>
    </row>
    <row r="19" spans="1:7" ht="19" x14ac:dyDescent="0.25">
      <c r="A19" s="3" t="s">
        <v>23</v>
      </c>
      <c r="B19" s="4"/>
      <c r="C19" s="5"/>
      <c r="D19" s="6"/>
      <c r="E19" s="6"/>
      <c r="F19" s="5">
        <f>Tableau24121314510111578916345678910113456789101112131415161718345678910111214345678910111213141516171819202122345678345678910114567891011121314151617181920212234567891011131412181920213141613142031224111213169101516171819203[[#This Row],[CASH]]+Tableau24121314510111578916345678910113456789101112131415161718345678910111214345678910111213141516171819202122345678345678910114567891011121314151617181920212234567891011131412181920213141613142031224111213169101516171819203[[#This Row],[FACTURE]]</f>
        <v>0</v>
      </c>
      <c r="G19" s="9"/>
    </row>
    <row r="20" spans="1:7" ht="19" x14ac:dyDescent="0.25">
      <c r="A20" s="3" t="s">
        <v>24</v>
      </c>
      <c r="B20" s="4"/>
      <c r="C20" s="5"/>
      <c r="D20" s="6"/>
      <c r="E20" s="6"/>
      <c r="F20" s="5">
        <f>Tableau24121314510111578916345678910113456789101112131415161718345678910111214345678910111213141516171819202122345678345678910114567891011121314151617181920212234567891011131412181920213141613142031224111213169101516171819203[[#This Row],[CASH]]+Tableau24121314510111578916345678910113456789101112131415161718345678910111214345678910111213141516171819202122345678345678910114567891011121314151617181920212234567891011131412181920213141613142031224111213169101516171819203[[#This Row],[FACTURE]]</f>
        <v>0</v>
      </c>
      <c r="G20" s="9"/>
    </row>
    <row r="21" spans="1:7" ht="19" x14ac:dyDescent="0.25">
      <c r="A21" s="3" t="s">
        <v>25</v>
      </c>
      <c r="B21" s="4">
        <v>5</v>
      </c>
      <c r="C21" s="6">
        <v>20.7</v>
      </c>
      <c r="D21" s="6"/>
      <c r="E21" s="6"/>
      <c r="F21" s="5">
        <f>Tableau24121314510111578916345678910113456789101112131415161718345678910111214345678910111213141516171819202122345678345678910114567891011121314151617181920212234567891011131412181920213141613142031224111213169101516171819203[[#This Row],[CASH]]+Tableau24121314510111578916345678910113456789101112131415161718345678910111214345678910111213141516171819202122345678345678910114567891011121314151617181920212234567891011131412181920213141613142031224111213169101516171819203[[#This Row],[FACTURE]]</f>
        <v>20.7</v>
      </c>
      <c r="G21" s="9"/>
    </row>
    <row r="22" spans="1:7" ht="19" x14ac:dyDescent="0.25">
      <c r="A22" s="3" t="s">
        <v>26</v>
      </c>
      <c r="B22" s="4"/>
      <c r="C22" s="5"/>
      <c r="D22" s="6"/>
      <c r="E22" s="6"/>
      <c r="F22" s="5">
        <f>Tableau24121314510111578916345678910113456789101112131415161718345678910111214345678910111213141516171819202122345678345678910114567891011121314151617181920212234567891011131412181920213141613142031224111213169101516171819203[[#This Row],[CASH]]+Tableau24121314510111578916345678910113456789101112131415161718345678910111214345678910111213141516171819202122345678345678910114567891011121314151617181920212234567891011131412181920213141613142031224111213169101516171819203[[#This Row],[FACTURE]]</f>
        <v>0</v>
      </c>
      <c r="G22" s="9"/>
    </row>
    <row r="23" spans="1:7" ht="19" x14ac:dyDescent="0.25">
      <c r="A23" s="3" t="s">
        <v>27</v>
      </c>
      <c r="B23" s="4"/>
      <c r="C23" s="5"/>
      <c r="D23" s="6"/>
      <c r="E23" s="6"/>
      <c r="F23" s="5">
        <f>Tableau24121314510111578916345678910113456789101112131415161718345678910111214345678910111213141516171819202122345678345678910114567891011121314151617181920212234567891011131412181920213141613142031224111213169101516171819203[[#This Row],[CASH]]+Tableau24121314510111578916345678910113456789101112131415161718345678910111214345678910111213141516171819202122345678345678910114567891011121314151617181920212234567891011131412181920213141613142031224111213169101516171819203[[#This Row],[FACTURE]]</f>
        <v>0</v>
      </c>
      <c r="G23" s="9"/>
    </row>
    <row r="24" spans="1:7" ht="19" x14ac:dyDescent="0.25">
      <c r="A24" s="3" t="s">
        <v>28</v>
      </c>
      <c r="B24" s="4"/>
      <c r="C24" s="5"/>
      <c r="D24" s="6"/>
      <c r="E24" s="6"/>
      <c r="F24" s="5">
        <f>Tableau24121314510111578916345678910113456789101112131415161718345678910111214345678910111213141516171819202122345678345678910114567891011121314151617181920212234567891011131412181920213141613142031224111213169101516171819203[[#This Row],[CASH]]+Tableau24121314510111578916345678910113456789101112131415161718345678910111214345678910111213141516171819202122345678345678910114567891011121314151617181920212234567891011131412181920213141613142031224111213169101516171819203[[#This Row],[FACTURE]]</f>
        <v>0</v>
      </c>
      <c r="G24" s="9"/>
    </row>
    <row r="25" spans="1:7" ht="19" x14ac:dyDescent="0.25">
      <c r="A25" s="3" t="s">
        <v>30</v>
      </c>
      <c r="B25" s="4">
        <v>11</v>
      </c>
      <c r="C25" s="5">
        <v>35.15</v>
      </c>
      <c r="D25" s="6"/>
      <c r="E25" s="6"/>
      <c r="F25" s="5">
        <f>Tableau24121314510111578916345678910113456789101112131415161718345678910111214345678910111213141516171819202122345678345678910114567891011121314151617181920212234567891011131412181920213141613142031224111213169101516171819203[[#This Row],[CASH]]+Tableau24121314510111578916345678910113456789101112131415161718345678910111214345678910111213141516171819202122345678345678910114567891011121314151617181920212234567891011131412181920213141613142031224111213169101516171819203[[#This Row],[FACTURE]]</f>
        <v>35.15</v>
      </c>
      <c r="G25" s="9"/>
    </row>
    <row r="26" spans="1:7" ht="19" x14ac:dyDescent="0.25">
      <c r="A26" s="3" t="s">
        <v>31</v>
      </c>
      <c r="B26" s="4"/>
      <c r="C26" s="5"/>
      <c r="D26" s="6"/>
      <c r="E26" s="6"/>
      <c r="F26" s="5">
        <f>Tableau24121314510111578916345678910113456789101112131415161718345678910111214345678910111213141516171819202122345678345678910114567891011121314151617181920212234567891011131412181920213141613142031224111213169101516171819203[[#This Row],[CASH]]+Tableau24121314510111578916345678910113456789101112131415161718345678910111214345678910111213141516171819202122345678345678910114567891011121314151617181920212234567891011131412181920213141613142031224111213169101516171819203[[#This Row],[FACTURE]]</f>
        <v>0</v>
      </c>
      <c r="G26" s="9"/>
    </row>
    <row r="27" spans="1:7" ht="19" x14ac:dyDescent="0.25">
      <c r="A27" s="3" t="s">
        <v>32</v>
      </c>
      <c r="B27" s="4"/>
      <c r="C27" s="5"/>
      <c r="D27" s="6"/>
      <c r="E27" s="6"/>
      <c r="F27" s="5">
        <f>Tableau24121314510111578916345678910113456789101112131415161718345678910111214345678910111213141516171819202122345678345678910114567891011121314151617181920212234567891011131412181920213141613142031224111213169101516171819203[[#This Row],[CASH]]+Tableau24121314510111578916345678910113456789101112131415161718345678910111214345678910111213141516171819202122345678345678910114567891011121314151617181920212234567891011131412181920213141613142031224111213169101516171819203[[#This Row],[FACTURE]]</f>
        <v>0</v>
      </c>
      <c r="G27" s="9"/>
    </row>
    <row r="28" spans="1:7" ht="19" x14ac:dyDescent="0.25">
      <c r="A28" s="3" t="s">
        <v>33</v>
      </c>
      <c r="B28" s="4"/>
      <c r="C28" s="5"/>
      <c r="D28" s="6"/>
      <c r="E28" s="6"/>
      <c r="F28" s="5">
        <f>Tableau24121314510111578916345678910113456789101112131415161718345678910111214345678910111213141516171819202122345678345678910114567891011121314151617181920212234567891011131412181920213141613142031224111213169101516171819203[[#This Row],[CASH]]+Tableau24121314510111578916345678910113456789101112131415161718345678910111214345678910111213141516171819202122345678345678910114567891011121314151617181920212234567891011131412181920213141613142031224111213169101516171819203[[#This Row],[FACTURE]]</f>
        <v>0</v>
      </c>
      <c r="G28" s="9"/>
    </row>
    <row r="29" spans="1:7" ht="19" x14ac:dyDescent="0.25">
      <c r="A29" s="3" t="s">
        <v>34</v>
      </c>
      <c r="B29" s="4"/>
      <c r="C29" s="5"/>
      <c r="D29" s="6"/>
      <c r="E29" s="6"/>
      <c r="F29" s="5">
        <f>Tableau24121314510111578916345678910113456789101112131415161718345678910111214345678910111213141516171819202122345678345678910114567891011121314151617181920212234567891011131412181920213141613142031224111213169101516171819203[[#This Row],[CASH]]+Tableau24121314510111578916345678910113456789101112131415161718345678910111214345678910111213141516171819202122345678345678910114567891011121314151617181920212234567891011131412181920213141613142031224111213169101516171819203[[#This Row],[FACTURE]]</f>
        <v>0</v>
      </c>
      <c r="G29" s="9"/>
    </row>
    <row r="30" spans="1:7" ht="19" x14ac:dyDescent="0.25">
      <c r="A30" s="3" t="s">
        <v>35</v>
      </c>
      <c r="B30" s="4"/>
      <c r="C30" s="5"/>
      <c r="D30" s="6"/>
      <c r="E30" s="6"/>
      <c r="F30" s="5">
        <f>Tableau24121314510111578916345678910113456789101112131415161718345678910111214345678910111213141516171819202122345678345678910114567891011121314151617181920212234567891011131412181920213141613142031224111213169101516171819203[[#This Row],[CASH]]+Tableau24121314510111578916345678910113456789101112131415161718345678910111214345678910111213141516171819202122345678345678910114567891011121314151617181920212234567891011131412181920213141613142031224111213169101516171819203[[#This Row],[FACTURE]]</f>
        <v>0</v>
      </c>
      <c r="G30" s="9"/>
    </row>
    <row r="31" spans="1:7" ht="19" x14ac:dyDescent="0.25">
      <c r="A31" s="11" t="s">
        <v>5</v>
      </c>
      <c r="B31" s="12">
        <f>SUM(B2:B30)</f>
        <v>63</v>
      </c>
      <c r="C31" s="13">
        <f>SUM(C2:C30)</f>
        <v>120.6</v>
      </c>
      <c r="D31" s="13">
        <f>SUM(D2:D30)</f>
        <v>399.72749999999996</v>
      </c>
      <c r="E31" s="13"/>
      <c r="F31" s="5">
        <f>Tableau24121314510111578916345678910113456789101112131415161718345678910111214345678910111213141516171819202122345678345678910114567891011121314151617181920212234567891011131412181920213141613142031224111213169101516171819203[[#This Row],[FACTURE]]+Tableau24121314510111578916345678910113456789101112131415161718345678910111214345678910111213141516171819202122345678345678910114567891011121314151617181920212234567891011131412181920213141613142031224111213169101516171819203[[#This Row],[CASH]]</f>
        <v>520.32749999999999</v>
      </c>
      <c r="G31" s="9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workbookViewId="0">
      <selection activeCell="F7" sqref="F7"/>
    </sheetView>
  </sheetViews>
  <sheetFormatPr baseColWidth="10" defaultRowHeight="16" x14ac:dyDescent="0.2"/>
  <cols>
    <col min="1" max="1" width="33.5" bestFit="1" customWidth="1"/>
    <col min="2" max="2" width="23.33203125" bestFit="1" customWidth="1"/>
    <col min="3" max="3" width="16.6640625" bestFit="1" customWidth="1"/>
    <col min="4" max="4" width="22.5" bestFit="1" customWidth="1"/>
    <col min="5" max="5" width="22.5" customWidth="1"/>
    <col min="6" max="6" width="17.83203125" bestFit="1" customWidth="1"/>
    <col min="7" max="7" width="85.1640625" bestFit="1" customWidth="1"/>
  </cols>
  <sheetData>
    <row r="1" spans="1:7" ht="2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</row>
    <row r="2" spans="1:7" s="4" customFormat="1" ht="19" x14ac:dyDescent="0.2">
      <c r="A2" s="3" t="s">
        <v>7</v>
      </c>
      <c r="C2" s="5"/>
      <c r="D2" s="6"/>
      <c r="E2" s="6"/>
      <c r="F2" s="5">
        <f>Tableau241213145101115789163456789101134567891011121314151617183456789101112143456789101112131415161718192021223456783456789101145678910111213141516171819202122345678910111314121819202131416131420312241112131691015161718192034[[#This Row],[CASH]]+Tableau241213145101115789163456789101134567891011121314151617183456789101112143456789101112131415161718192021223456783456789101145678910111213141516171819202122345678910111314121819202131416131420312241112131691015161718192034[[#This Row],[FACTURE]]</f>
        <v>0</v>
      </c>
      <c r="G2" s="7"/>
    </row>
    <row r="3" spans="1:7" s="4" customFormat="1" ht="19" x14ac:dyDescent="0.2">
      <c r="A3" s="3" t="s">
        <v>8</v>
      </c>
      <c r="C3" s="5"/>
      <c r="D3" s="6"/>
      <c r="E3" s="6"/>
      <c r="F3" s="5">
        <f>Tableau241213145101115789163456789101134567891011121314151617183456789101112143456789101112131415161718192021223456783456789101145678910111213141516171819202122345678910111314121819202131416131420312241112131691015161718192034[[#This Row],[CASH]]+Tableau241213145101115789163456789101134567891011121314151617183456789101112143456789101112131415161718192021223456783456789101145678910111213141516171819202122345678910111314121819202131416131420312241112131691015161718192034[[#This Row],[FACTURE]]</f>
        <v>0</v>
      </c>
      <c r="G3" s="7"/>
    </row>
    <row r="4" spans="1:7" ht="19" x14ac:dyDescent="0.25">
      <c r="A4" s="3" t="s">
        <v>9</v>
      </c>
      <c r="B4" s="4"/>
      <c r="C4" s="8"/>
      <c r="D4" s="6"/>
      <c r="E4" s="6"/>
      <c r="F4" s="5">
        <f>Tableau241213145101115789163456789101134567891011121314151617183456789101112143456789101112131415161718192021223456783456789101145678910111213141516171819202122345678910111314121819202131416131420312241112131691015161718192034[[#This Row],[CASH]]+Tableau241213145101115789163456789101134567891011121314151617183456789101112143456789101112131415161718192021223456783456789101145678910111213141516171819202122345678910111314121819202131416131420312241112131691015161718192034[[#This Row],[FACTURE]]</f>
        <v>0</v>
      </c>
      <c r="G4" s="9"/>
    </row>
    <row r="5" spans="1:7" ht="19" x14ac:dyDescent="0.25">
      <c r="A5" s="3" t="s">
        <v>10</v>
      </c>
      <c r="B5" s="4"/>
      <c r="C5" s="6"/>
      <c r="D5" s="6"/>
      <c r="E5" s="6"/>
      <c r="F5" s="5">
        <f>Tableau241213145101115789163456789101134567891011121314151617183456789101112143456789101112131415161718192021223456783456789101145678910111213141516171819202122345678910111314121819202131416131420312241112131691015161718192034[[#This Row],[CASH]]+Tableau241213145101115789163456789101134567891011121314151617183456789101112143456789101112131415161718192021223456783456789101145678910111213141516171819202122345678910111314121819202131416131420312241112131691015161718192034[[#This Row],[FACTURE]]</f>
        <v>0</v>
      </c>
      <c r="G5" s="9"/>
    </row>
    <row r="6" spans="1:7" ht="19" x14ac:dyDescent="0.25">
      <c r="A6" s="3" t="s">
        <v>11</v>
      </c>
      <c r="B6" s="4"/>
      <c r="C6" s="5"/>
      <c r="D6" s="6"/>
      <c r="E6" s="6"/>
      <c r="F6" s="5">
        <f>Tableau241213145101115789163456789101134567891011121314151617183456789101112143456789101112131415161718192021223456783456789101145678910111213141516171819202122345678910111314121819202131416131420312241112131691015161718192034[[#This Row],[CASH]]+Tableau241213145101115789163456789101134567891011121314151617183456789101112143456789101112131415161718192021223456783456789101145678910111213141516171819202122345678910111314121819202131416131420312241112131691015161718192034[[#This Row],[FACTURE]]</f>
        <v>0</v>
      </c>
      <c r="G6" s="9"/>
    </row>
    <row r="7" spans="1:7" ht="19" x14ac:dyDescent="0.25">
      <c r="A7" s="3" t="s">
        <v>12</v>
      </c>
      <c r="B7" s="4">
        <v>12</v>
      </c>
      <c r="C7" s="5"/>
      <c r="D7" s="14">
        <v>34.85</v>
      </c>
      <c r="E7" s="6" t="s">
        <v>36</v>
      </c>
      <c r="F7" s="5">
        <f>Tableau241213145101115789163456789101134567891011121314151617183456789101112143456789101112131415161718192021223456783456789101145678910111213141516171819202122345678910111314121819202131416131420312241112131691015161718192034[[#This Row],[CASH]]+Tableau241213145101115789163456789101134567891011121314151617183456789101112143456789101112131415161718192021223456783456789101145678910111213141516171819202122345678910111314121819202131416131420312241112131691015161718192034[[#This Row],[FACTURE]]</f>
        <v>34.85</v>
      </c>
      <c r="G7" s="9" t="s">
        <v>37</v>
      </c>
    </row>
    <row r="8" spans="1:7" ht="19" x14ac:dyDescent="0.25">
      <c r="A8" s="3" t="s">
        <v>13</v>
      </c>
      <c r="B8" s="4"/>
      <c r="C8" s="5"/>
      <c r="D8" s="14"/>
      <c r="E8" s="6"/>
      <c r="F8" s="5">
        <f>Tableau241213145101115789163456789101134567891011121314151617183456789101112143456789101112131415161718192021223456783456789101145678910111213141516171819202122345678910111314121819202131416131420312241112131691015161718192034[[#This Row],[CASH]]+Tableau241213145101115789163456789101134567891011121314151617183456789101112143456789101112131415161718192021223456783456789101145678910111213141516171819202122345678910111314121819202131416131420312241112131691015161718192034[[#This Row],[FACTURE]]</f>
        <v>0</v>
      </c>
      <c r="G8" s="9"/>
    </row>
    <row r="9" spans="1:7" ht="19" x14ac:dyDescent="0.25">
      <c r="A9" s="3" t="s">
        <v>14</v>
      </c>
      <c r="B9" s="4"/>
      <c r="C9" s="5"/>
      <c r="D9" s="14"/>
      <c r="E9" s="6"/>
      <c r="F9" s="5">
        <f>Tableau241213145101115789163456789101134567891011121314151617183456789101112143456789101112131415161718192021223456783456789101145678910111213141516171819202122345678910111314121819202131416131420312241112131691015161718192034[[#This Row],[CASH]]+Tableau241213145101115789163456789101134567891011121314151617183456789101112143456789101112131415161718192021223456783456789101145678910111213141516171819202122345678910111314121819202131416131420312241112131691015161718192034[[#This Row],[FACTURE]]</f>
        <v>0</v>
      </c>
      <c r="G9" s="9"/>
    </row>
    <row r="10" spans="1:7" ht="19" x14ac:dyDescent="0.25">
      <c r="A10" s="3" t="s">
        <v>15</v>
      </c>
      <c r="B10" s="4">
        <v>7</v>
      </c>
      <c r="C10" s="5"/>
      <c r="D10" s="14">
        <v>19.25</v>
      </c>
      <c r="E10" s="6"/>
      <c r="F10" s="5">
        <f>Tableau241213145101115789163456789101134567891011121314151617183456789101112143456789101112131415161718192021223456783456789101145678910111213141516171819202122345678910111314121819202131416131420312241112131691015161718192034[[#This Row],[CASH]]+Tableau241213145101115789163456789101134567891011121314151617183456789101112143456789101112131415161718192021223456783456789101145678910111213141516171819202122345678910111314121819202131416131420312241112131691015161718192034[[#This Row],[FACTURE]]</f>
        <v>19.25</v>
      </c>
      <c r="G10" s="9"/>
    </row>
    <row r="11" spans="1:7" ht="19" x14ac:dyDescent="0.25">
      <c r="A11" s="3" t="s">
        <v>16</v>
      </c>
      <c r="B11" s="4">
        <v>2</v>
      </c>
      <c r="C11" s="5">
        <v>12.15</v>
      </c>
      <c r="D11" s="14">
        <v>189</v>
      </c>
      <c r="E11" s="6" t="s">
        <v>36</v>
      </c>
      <c r="F11" s="5">
        <f>Tableau241213145101115789163456789101134567891011121314151617183456789101112143456789101112131415161718192021223456783456789101145678910111213141516171819202122345678910111314121819202131416131420312241112131691015161718192034[[#This Row],[CASH]]+Tableau241213145101115789163456789101134567891011121314151617183456789101112143456789101112131415161718192021223456783456789101145678910111213141516171819202122345678910111314121819202131416131420312241112131691015161718192034[[#This Row],[FACTURE]]</f>
        <v>201.15</v>
      </c>
      <c r="G11" s="9"/>
    </row>
    <row r="12" spans="1:7" ht="19" x14ac:dyDescent="0.25">
      <c r="A12" s="3" t="s">
        <v>17</v>
      </c>
      <c r="B12" s="4">
        <v>1</v>
      </c>
      <c r="C12" s="5">
        <v>3.5</v>
      </c>
      <c r="D12" s="14"/>
      <c r="E12" s="6"/>
      <c r="F12" s="5">
        <f>Tableau241213145101115789163456789101134567891011121314151617183456789101112143456789101112131415161718192021223456783456789101145678910111213141516171819202122345678910111314121819202131416131420312241112131691015161718192034[[#This Row],[CASH]]+Tableau241213145101115789163456789101134567891011121314151617183456789101112143456789101112131415161718192021223456783456789101145678910111213141516171819202122345678910111314121819202131416131420312241112131691015161718192034[[#This Row],[FACTURE]]</f>
        <v>3.5</v>
      </c>
      <c r="G12" s="9"/>
    </row>
    <row r="13" spans="1:7" ht="19" x14ac:dyDescent="0.25">
      <c r="A13" s="10" t="s">
        <v>18</v>
      </c>
      <c r="B13" s="4">
        <v>1</v>
      </c>
      <c r="C13" s="5"/>
      <c r="D13" s="14">
        <v>3.6</v>
      </c>
      <c r="E13" s="6"/>
      <c r="F13" s="5">
        <f>Tableau241213145101115789163456789101134567891011121314151617183456789101112143456789101112131415161718192021223456783456789101145678910111213141516171819202122345678910111314121819202131416131420312241112131691015161718192034[[#This Row],[CASH]]+Tableau241213145101115789163456789101134567891011121314151617183456789101112143456789101112131415161718192021223456783456789101145678910111213141516171819202122345678910111314121819202131416131420312241112131691015161718192034[[#This Row],[FACTURE]]</f>
        <v>3.6</v>
      </c>
      <c r="G13" s="9"/>
    </row>
    <row r="14" spans="1:7" ht="19" x14ac:dyDescent="0.25">
      <c r="A14" s="10" t="s">
        <v>19</v>
      </c>
      <c r="B14" s="4"/>
      <c r="C14" s="5"/>
      <c r="D14" s="6"/>
      <c r="E14" s="6"/>
      <c r="F14" s="5">
        <f>Tableau241213145101115789163456789101134567891011121314151617183456789101112143456789101112131415161718192021223456783456789101145678910111213141516171819202122345678910111314121819202131416131420312241112131691015161718192034[[#This Row],[CASH]]+Tableau241213145101115789163456789101134567891011121314151617183456789101112143456789101112131415161718192021223456783456789101145678910111213141516171819202122345678910111314121819202131416131420312241112131691015161718192034[[#This Row],[FACTURE]]</f>
        <v>0</v>
      </c>
      <c r="G14" s="9"/>
    </row>
    <row r="15" spans="1:7" ht="19" x14ac:dyDescent="0.25">
      <c r="A15" s="10" t="s">
        <v>29</v>
      </c>
      <c r="B15" s="4"/>
      <c r="C15" s="5"/>
      <c r="D15" s="6"/>
      <c r="E15" s="6"/>
      <c r="F15" s="5">
        <f>Tableau241213145101115789163456789101134567891011121314151617183456789101112143456789101112131415161718192021223456783456789101145678910111213141516171819202122345678910111314121819202131416131420312241112131691015161718192034[[#This Row],[CASH]]+Tableau241213145101115789163456789101134567891011121314151617183456789101112143456789101112131415161718192021223456783456789101145678910111213141516171819202122345678910111314121819202131416131420312241112131691015161718192034[[#This Row],[FACTURE]]</f>
        <v>0</v>
      </c>
      <c r="G15" s="9"/>
    </row>
    <row r="16" spans="1:7" ht="19" x14ac:dyDescent="0.25">
      <c r="A16" s="3" t="s">
        <v>20</v>
      </c>
      <c r="B16" s="4"/>
      <c r="C16" s="5"/>
      <c r="D16" s="6"/>
      <c r="E16" s="6"/>
      <c r="F16" s="5">
        <f>Tableau241213145101115789163456789101134567891011121314151617183456789101112143456789101112131415161718192021223456783456789101145678910111213141516171819202122345678910111314121819202131416131420312241112131691015161718192034[[#This Row],[CASH]]+Tableau241213145101115789163456789101134567891011121314151617183456789101112143456789101112131415161718192021223456783456789101145678910111213141516171819202122345678910111314121819202131416131420312241112131691015161718192034[[#This Row],[FACTURE]]</f>
        <v>0</v>
      </c>
      <c r="G16" s="9"/>
    </row>
    <row r="17" spans="1:7" ht="19" x14ac:dyDescent="0.25">
      <c r="A17" s="3" t="s">
        <v>21</v>
      </c>
      <c r="B17" s="4"/>
      <c r="C17" s="5"/>
      <c r="D17" s="6"/>
      <c r="E17" s="6"/>
      <c r="F17" s="5">
        <f>Tableau241213145101115789163456789101134567891011121314151617183456789101112143456789101112131415161718192021223456783456789101145678910111213141516171819202122345678910111314121819202131416131420312241112131691015161718192034[[#This Row],[CASH]]+Tableau241213145101115789163456789101134567891011121314151617183456789101112143456789101112131415161718192021223456783456789101145678910111213141516171819202122345678910111314121819202131416131420312241112131691015161718192034[[#This Row],[FACTURE]]</f>
        <v>0</v>
      </c>
      <c r="G17" s="9"/>
    </row>
    <row r="18" spans="1:7" ht="19" x14ac:dyDescent="0.25">
      <c r="A18" s="3" t="s">
        <v>22</v>
      </c>
      <c r="B18" s="4">
        <v>20</v>
      </c>
      <c r="C18" s="5"/>
      <c r="D18" s="14">
        <v>62.0625</v>
      </c>
      <c r="E18" s="6"/>
      <c r="F18" s="5">
        <f>Tableau241213145101115789163456789101134567891011121314151617183456789101112143456789101112131415161718192021223456783456789101145678910111213141516171819202122345678910111314121819202131416131420312241112131691015161718192034[[#This Row],[CASH]]+Tableau241213145101115789163456789101134567891011121314151617183456789101112143456789101112131415161718192021223456783456789101145678910111213141516171819202122345678910111314121819202131416131420312241112131691015161718192034[[#This Row],[FACTURE]]</f>
        <v>62.0625</v>
      </c>
      <c r="G18" s="9"/>
    </row>
    <row r="19" spans="1:7" ht="19" x14ac:dyDescent="0.25">
      <c r="A19" s="3" t="s">
        <v>23</v>
      </c>
      <c r="B19" s="4"/>
      <c r="C19" s="5"/>
      <c r="D19" s="6"/>
      <c r="E19" s="6"/>
      <c r="F19" s="5">
        <f>Tableau241213145101115789163456789101134567891011121314151617183456789101112143456789101112131415161718192021223456783456789101145678910111213141516171819202122345678910111314121819202131416131420312241112131691015161718192034[[#This Row],[CASH]]+Tableau241213145101115789163456789101134567891011121314151617183456789101112143456789101112131415161718192021223456783456789101145678910111213141516171819202122345678910111314121819202131416131420312241112131691015161718192034[[#This Row],[FACTURE]]</f>
        <v>0</v>
      </c>
      <c r="G19" s="9"/>
    </row>
    <row r="20" spans="1:7" ht="19" x14ac:dyDescent="0.25">
      <c r="A20" s="3" t="s">
        <v>24</v>
      </c>
      <c r="B20" s="4"/>
      <c r="C20" s="5"/>
      <c r="D20" s="6"/>
      <c r="E20" s="6"/>
      <c r="F20" s="5">
        <f>Tableau241213145101115789163456789101134567891011121314151617183456789101112143456789101112131415161718192021223456783456789101145678910111213141516171819202122345678910111314121819202131416131420312241112131691015161718192034[[#This Row],[CASH]]+Tableau241213145101115789163456789101134567891011121314151617183456789101112143456789101112131415161718192021223456783456789101145678910111213141516171819202122345678910111314121819202131416131420312241112131691015161718192034[[#This Row],[FACTURE]]</f>
        <v>0</v>
      </c>
      <c r="G20" s="9"/>
    </row>
    <row r="21" spans="1:7" ht="19" x14ac:dyDescent="0.25">
      <c r="A21" s="3" t="s">
        <v>25</v>
      </c>
      <c r="B21" s="4">
        <v>6</v>
      </c>
      <c r="C21" s="6">
        <v>20.350000000000001</v>
      </c>
      <c r="D21" s="6"/>
      <c r="E21" s="6"/>
      <c r="F21" s="5">
        <f>Tableau241213145101115789163456789101134567891011121314151617183456789101112143456789101112131415161718192021223456783456789101145678910111213141516171819202122345678910111314121819202131416131420312241112131691015161718192034[[#This Row],[CASH]]+Tableau241213145101115789163456789101134567891011121314151617183456789101112143456789101112131415161718192021223456783456789101145678910111213141516171819202122345678910111314121819202131416131420312241112131691015161718192034[[#This Row],[FACTURE]]</f>
        <v>20.350000000000001</v>
      </c>
      <c r="G21" s="9"/>
    </row>
    <row r="22" spans="1:7" ht="19" x14ac:dyDescent="0.25">
      <c r="A22" s="3" t="s">
        <v>26</v>
      </c>
      <c r="B22" s="4"/>
      <c r="C22" s="5"/>
      <c r="D22" s="6"/>
      <c r="E22" s="6"/>
      <c r="F22" s="5">
        <f>Tableau241213145101115789163456789101134567891011121314151617183456789101112143456789101112131415161718192021223456783456789101145678910111213141516171819202122345678910111314121819202131416131420312241112131691015161718192034[[#This Row],[CASH]]+Tableau241213145101115789163456789101134567891011121314151617183456789101112143456789101112131415161718192021223456783456789101145678910111213141516171819202122345678910111314121819202131416131420312241112131691015161718192034[[#This Row],[FACTURE]]</f>
        <v>0</v>
      </c>
      <c r="G22" s="9"/>
    </row>
    <row r="23" spans="1:7" ht="19" x14ac:dyDescent="0.25">
      <c r="A23" s="3" t="s">
        <v>27</v>
      </c>
      <c r="B23" s="4"/>
      <c r="C23" s="5"/>
      <c r="D23" s="6"/>
      <c r="E23" s="6"/>
      <c r="F23" s="5">
        <f>Tableau241213145101115789163456789101134567891011121314151617183456789101112143456789101112131415161718192021223456783456789101145678910111213141516171819202122345678910111314121819202131416131420312241112131691015161718192034[[#This Row],[CASH]]+Tableau241213145101115789163456789101134567891011121314151617183456789101112143456789101112131415161718192021223456783456789101145678910111213141516171819202122345678910111314121819202131416131420312241112131691015161718192034[[#This Row],[FACTURE]]</f>
        <v>0</v>
      </c>
      <c r="G23" s="9"/>
    </row>
    <row r="24" spans="1:7" ht="19" x14ac:dyDescent="0.25">
      <c r="A24" s="3" t="s">
        <v>28</v>
      </c>
      <c r="B24" s="4">
        <v>12</v>
      </c>
      <c r="C24" s="5">
        <v>42.05</v>
      </c>
      <c r="D24" s="6"/>
      <c r="E24" s="6"/>
      <c r="F24" s="5">
        <f>Tableau241213145101115789163456789101134567891011121314151617183456789101112143456789101112131415161718192021223456783456789101145678910111213141516171819202122345678910111314121819202131416131420312241112131691015161718192034[[#This Row],[CASH]]+Tableau241213145101115789163456789101134567891011121314151617183456789101112143456789101112131415161718192021223456783456789101145678910111213141516171819202122345678910111314121819202131416131420312241112131691015161718192034[[#This Row],[FACTURE]]</f>
        <v>42.05</v>
      </c>
      <c r="G24" s="9"/>
    </row>
    <row r="25" spans="1:7" ht="19" x14ac:dyDescent="0.25">
      <c r="A25" s="3" t="s">
        <v>30</v>
      </c>
      <c r="B25" s="4">
        <v>9</v>
      </c>
      <c r="C25" s="5">
        <v>45.5</v>
      </c>
      <c r="D25" s="6"/>
      <c r="E25" s="6"/>
      <c r="F25" s="5">
        <f>Tableau241213145101115789163456789101134567891011121314151617183456789101112143456789101112131415161718192021223456783456789101145678910111213141516171819202122345678910111314121819202131416131420312241112131691015161718192034[[#This Row],[CASH]]+Tableau241213145101115789163456789101134567891011121314151617183456789101112143456789101112131415161718192021223456783456789101145678910111213141516171819202122345678910111314121819202131416131420312241112131691015161718192034[[#This Row],[FACTURE]]</f>
        <v>45.5</v>
      </c>
      <c r="G25" s="9"/>
    </row>
    <row r="26" spans="1:7" ht="19" x14ac:dyDescent="0.25">
      <c r="A26" s="3" t="s">
        <v>31</v>
      </c>
      <c r="B26" s="4">
        <v>7</v>
      </c>
      <c r="C26" s="5">
        <v>27.1</v>
      </c>
      <c r="D26" s="6"/>
      <c r="E26" s="6"/>
      <c r="F26" s="5">
        <f>Tableau241213145101115789163456789101134567891011121314151617183456789101112143456789101112131415161718192021223456783456789101145678910111213141516171819202122345678910111314121819202131416131420312241112131691015161718192034[[#This Row],[CASH]]+Tableau241213145101115789163456789101134567891011121314151617183456789101112143456789101112131415161718192021223456783456789101145678910111213141516171819202122345678910111314121819202131416131420312241112131691015161718192034[[#This Row],[FACTURE]]</f>
        <v>27.1</v>
      </c>
      <c r="G26" s="9"/>
    </row>
    <row r="27" spans="1:7" ht="19" x14ac:dyDescent="0.25">
      <c r="A27" s="3" t="s">
        <v>32</v>
      </c>
      <c r="B27" s="4"/>
      <c r="C27" s="5"/>
      <c r="D27" s="6"/>
      <c r="E27" s="6"/>
      <c r="F27" s="5">
        <f>Tableau241213145101115789163456789101134567891011121314151617183456789101112143456789101112131415161718192021223456783456789101145678910111213141516171819202122345678910111314121819202131416131420312241112131691015161718192034[[#This Row],[CASH]]+Tableau241213145101115789163456789101134567891011121314151617183456789101112143456789101112131415161718192021223456783456789101145678910111213141516171819202122345678910111314121819202131416131420312241112131691015161718192034[[#This Row],[FACTURE]]</f>
        <v>0</v>
      </c>
      <c r="G27" s="9"/>
    </row>
    <row r="28" spans="1:7" ht="19" x14ac:dyDescent="0.25">
      <c r="A28" s="3" t="s">
        <v>33</v>
      </c>
      <c r="B28" s="4"/>
      <c r="C28" s="5"/>
      <c r="D28" s="6"/>
      <c r="E28" s="6"/>
      <c r="F28" s="5">
        <f>Tableau241213145101115789163456789101134567891011121314151617183456789101112143456789101112131415161718192021223456783456789101145678910111213141516171819202122345678910111314121819202131416131420312241112131691015161718192034[[#This Row],[CASH]]+Tableau241213145101115789163456789101134567891011121314151617183456789101112143456789101112131415161718192021223456783456789101145678910111213141516171819202122345678910111314121819202131416131420312241112131691015161718192034[[#This Row],[FACTURE]]</f>
        <v>0</v>
      </c>
      <c r="G28" s="9"/>
    </row>
    <row r="29" spans="1:7" ht="19" x14ac:dyDescent="0.25">
      <c r="A29" s="3" t="s">
        <v>34</v>
      </c>
      <c r="B29" s="4"/>
      <c r="C29" s="5"/>
      <c r="D29" s="6"/>
      <c r="E29" s="6"/>
      <c r="F29" s="5">
        <f>Tableau241213145101115789163456789101134567891011121314151617183456789101112143456789101112131415161718192021223456783456789101145678910111213141516171819202122345678910111314121819202131416131420312241112131691015161718192034[[#This Row],[CASH]]+Tableau241213145101115789163456789101134567891011121314151617183456789101112143456789101112131415161718192021223456783456789101145678910111213141516171819202122345678910111314121819202131416131420312241112131691015161718192034[[#This Row],[FACTURE]]</f>
        <v>0</v>
      </c>
      <c r="G29" s="9"/>
    </row>
    <row r="30" spans="1:7" ht="19" x14ac:dyDescent="0.25">
      <c r="A30" s="3" t="s">
        <v>35</v>
      </c>
      <c r="B30" s="4"/>
      <c r="C30" s="5"/>
      <c r="D30" s="6"/>
      <c r="E30" s="6"/>
      <c r="F30" s="5">
        <f>Tableau241213145101115789163456789101134567891011121314151617183456789101112143456789101112131415161718192021223456783456789101145678910111213141516171819202122345678910111314121819202131416131420312241112131691015161718192034[[#This Row],[CASH]]+Tableau241213145101115789163456789101134567891011121314151617183456789101112143456789101112131415161718192021223456783456789101145678910111213141516171819202122345678910111314121819202131416131420312241112131691015161718192034[[#This Row],[FACTURE]]</f>
        <v>0</v>
      </c>
      <c r="G30" s="9"/>
    </row>
    <row r="31" spans="1:7" ht="19" x14ac:dyDescent="0.25">
      <c r="A31" s="11" t="s">
        <v>5</v>
      </c>
      <c r="B31" s="12">
        <f>SUM(B2:B30)</f>
        <v>77</v>
      </c>
      <c r="C31" s="13">
        <f>SUM(C2:C30)</f>
        <v>150.65</v>
      </c>
      <c r="D31" s="13">
        <f>SUM(D2:D30)</f>
        <v>308.76249999999999</v>
      </c>
      <c r="E31" s="13"/>
      <c r="F31" s="5">
        <f>Tableau241213145101115789163456789101134567891011121314151617183456789101112143456789101112131415161718192021223456783456789101145678910111213141516171819202122345678910111314121819202131416131420312241112131691015161718192034[[#This Row],[FACTURE]]+Tableau241213145101115789163456789101134567891011121314151617183456789101112143456789101112131415161718192021223456783456789101145678910111213141516171819202122345678910111314121819202131416131420312241112131691015161718192034[[#This Row],[CASH]]</f>
        <v>459.41250000000002</v>
      </c>
      <c r="G31" s="9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workbookViewId="0">
      <selection activeCell="D25" sqref="D25"/>
    </sheetView>
  </sheetViews>
  <sheetFormatPr baseColWidth="10" defaultRowHeight="16" x14ac:dyDescent="0.2"/>
  <cols>
    <col min="1" max="1" width="33.5" bestFit="1" customWidth="1"/>
    <col min="2" max="2" width="23.33203125" bestFit="1" customWidth="1"/>
    <col min="3" max="3" width="16.6640625" bestFit="1" customWidth="1"/>
    <col min="4" max="4" width="22.5" bestFit="1" customWidth="1"/>
    <col min="5" max="5" width="22.5" customWidth="1"/>
    <col min="6" max="6" width="17.83203125" bestFit="1" customWidth="1"/>
    <col min="7" max="7" width="85.1640625" bestFit="1" customWidth="1"/>
  </cols>
  <sheetData>
    <row r="1" spans="1:7" ht="2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</row>
    <row r="2" spans="1:7" s="4" customFormat="1" ht="19" x14ac:dyDescent="0.2">
      <c r="A2" s="3" t="s">
        <v>7</v>
      </c>
      <c r="C2" s="5"/>
      <c r="D2" s="6"/>
      <c r="E2" s="6"/>
      <c r="F2" s="5">
        <f>Tableau2412131451011157891634567891011345678910111213141516171834567891011121434567891011121314151617181920212234567834567891011456789101112131415161718192021223456789101113141218192021314161314203122411121316910151617181920345[[#This Row],[CASH]]+Tableau2412131451011157891634567891011345678910111213141516171834567891011121434567891011121314151617181920212234567834567891011456789101112131415161718192021223456789101113141218192021314161314203122411121316910151617181920345[[#This Row],[FACTURE]]</f>
        <v>0</v>
      </c>
      <c r="G2" s="7"/>
    </row>
    <row r="3" spans="1:7" s="4" customFormat="1" ht="19" x14ac:dyDescent="0.2">
      <c r="A3" s="3" t="s">
        <v>8</v>
      </c>
      <c r="C3" s="5"/>
      <c r="D3" s="6"/>
      <c r="E3" s="6"/>
      <c r="F3" s="5">
        <f>Tableau2412131451011157891634567891011345678910111213141516171834567891011121434567891011121314151617181920212234567834567891011456789101112131415161718192021223456789101113141218192021314161314203122411121316910151617181920345[[#This Row],[CASH]]+Tableau2412131451011157891634567891011345678910111213141516171834567891011121434567891011121314151617181920212234567834567891011456789101112131415161718192021223456789101113141218192021314161314203122411121316910151617181920345[[#This Row],[FACTURE]]</f>
        <v>0</v>
      </c>
      <c r="G3" s="7"/>
    </row>
    <row r="4" spans="1:7" ht="19" x14ac:dyDescent="0.25">
      <c r="A4" s="3" t="s">
        <v>9</v>
      </c>
      <c r="B4" s="4"/>
      <c r="C4" s="8"/>
      <c r="D4" s="6"/>
      <c r="E4" s="6"/>
      <c r="F4" s="5">
        <f>Tableau2412131451011157891634567891011345678910111213141516171834567891011121434567891011121314151617181920212234567834567891011456789101112131415161718192021223456789101113141218192021314161314203122411121316910151617181920345[[#This Row],[CASH]]+Tableau2412131451011157891634567891011345678910111213141516171834567891011121434567891011121314151617181920212234567834567891011456789101112131415161718192021223456789101113141218192021314161314203122411121316910151617181920345[[#This Row],[FACTURE]]</f>
        <v>0</v>
      </c>
      <c r="G4" s="9"/>
    </row>
    <row r="5" spans="1:7" ht="19" x14ac:dyDescent="0.25">
      <c r="A5" s="3" t="s">
        <v>10</v>
      </c>
      <c r="B5" s="4"/>
      <c r="C5" s="6"/>
      <c r="D5" s="6"/>
      <c r="E5" s="6"/>
      <c r="F5" s="5">
        <f>Tableau2412131451011157891634567891011345678910111213141516171834567891011121434567891011121314151617181920212234567834567891011456789101112131415161718192021223456789101113141218192021314161314203122411121316910151617181920345[[#This Row],[CASH]]+Tableau2412131451011157891634567891011345678910111213141516171834567891011121434567891011121314151617181920212234567834567891011456789101112131415161718192021223456789101113141218192021314161314203122411121316910151617181920345[[#This Row],[FACTURE]]</f>
        <v>0</v>
      </c>
      <c r="G5" s="9"/>
    </row>
    <row r="6" spans="1:7" ht="19" x14ac:dyDescent="0.25">
      <c r="A6" s="3" t="s">
        <v>11</v>
      </c>
      <c r="B6" s="4">
        <v>4</v>
      </c>
      <c r="C6" s="5">
        <v>17.45</v>
      </c>
      <c r="D6" s="6"/>
      <c r="E6" s="6"/>
      <c r="F6" s="5">
        <f>Tableau2412131451011157891634567891011345678910111213141516171834567891011121434567891011121314151617181920212234567834567891011456789101112131415161718192021223456789101113141218192021314161314203122411121316910151617181920345[[#This Row],[CASH]]+Tableau2412131451011157891634567891011345678910111213141516171834567891011121434567891011121314151617181920212234567834567891011456789101112131415161718192021223456789101113141218192021314161314203122411121316910151617181920345[[#This Row],[FACTURE]]</f>
        <v>17.45</v>
      </c>
      <c r="G6" s="9"/>
    </row>
    <row r="7" spans="1:7" ht="19" x14ac:dyDescent="0.25">
      <c r="A7" s="3" t="s">
        <v>12</v>
      </c>
      <c r="B7" s="4"/>
      <c r="C7" s="5"/>
      <c r="D7" s="14">
        <v>175.5</v>
      </c>
      <c r="E7" s="6" t="s">
        <v>36</v>
      </c>
      <c r="F7" s="5">
        <f>Tableau2412131451011157891634567891011345678910111213141516171834567891011121434567891011121314151617181920212234567834567891011456789101112131415161718192021223456789101113141218192021314161314203122411121316910151617181920345[[#This Row],[CASH]]+Tableau2412131451011157891634567891011345678910111213141516171834567891011121434567891011121314151617181920212234567834567891011456789101112131415161718192021223456789101113141218192021314161314203122411121316910151617181920345[[#This Row],[FACTURE]]</f>
        <v>175.5</v>
      </c>
      <c r="G7" s="9"/>
    </row>
    <row r="8" spans="1:7" ht="19" x14ac:dyDescent="0.25">
      <c r="A8" s="3" t="s">
        <v>13</v>
      </c>
      <c r="B8" s="4"/>
      <c r="C8" s="5"/>
      <c r="D8" s="6"/>
      <c r="E8" s="6"/>
      <c r="F8" s="5">
        <f>Tableau2412131451011157891634567891011345678910111213141516171834567891011121434567891011121314151617181920212234567834567891011456789101112131415161718192021223456789101113141218192021314161314203122411121316910151617181920345[[#This Row],[CASH]]+Tableau2412131451011157891634567891011345678910111213141516171834567891011121434567891011121314151617181920212234567834567891011456789101112131415161718192021223456789101113141218192021314161314203122411121316910151617181920345[[#This Row],[FACTURE]]</f>
        <v>0</v>
      </c>
      <c r="G8" s="9"/>
    </row>
    <row r="9" spans="1:7" ht="19" x14ac:dyDescent="0.25">
      <c r="A9" s="3" t="s">
        <v>14</v>
      </c>
      <c r="B9" s="4"/>
      <c r="C9" s="5"/>
      <c r="D9" s="6"/>
      <c r="E9" s="6"/>
      <c r="F9" s="5">
        <f>Tableau2412131451011157891634567891011345678910111213141516171834567891011121434567891011121314151617181920212234567834567891011456789101112131415161718192021223456789101113141218192021314161314203122411121316910151617181920345[[#This Row],[CASH]]+Tableau2412131451011157891634567891011345678910111213141516171834567891011121434567891011121314151617181920212234567834567891011456789101112131415161718192021223456789101113141218192021314161314203122411121316910151617181920345[[#This Row],[FACTURE]]</f>
        <v>0</v>
      </c>
      <c r="G9" s="9"/>
    </row>
    <row r="10" spans="1:7" ht="19" x14ac:dyDescent="0.25">
      <c r="A10" s="3" t="s">
        <v>15</v>
      </c>
      <c r="B10" s="4"/>
      <c r="C10" s="5"/>
      <c r="D10" s="6"/>
      <c r="E10" s="6"/>
      <c r="F10" s="5">
        <f>Tableau2412131451011157891634567891011345678910111213141516171834567891011121434567891011121314151617181920212234567834567891011456789101112131415161718192021223456789101113141218192021314161314203122411121316910151617181920345[[#This Row],[CASH]]+Tableau2412131451011157891634567891011345678910111213141516171834567891011121434567891011121314151617181920212234567834567891011456789101112131415161718192021223456789101113141218192021314161314203122411121316910151617181920345[[#This Row],[FACTURE]]</f>
        <v>0</v>
      </c>
      <c r="G10" s="9"/>
    </row>
    <row r="11" spans="1:7" ht="19" x14ac:dyDescent="0.25">
      <c r="A11" s="3" t="s">
        <v>16</v>
      </c>
      <c r="B11" s="4">
        <v>4</v>
      </c>
      <c r="C11" s="5">
        <v>22.1</v>
      </c>
      <c r="D11" s="15">
        <v>189</v>
      </c>
      <c r="E11" s="6" t="s">
        <v>36</v>
      </c>
      <c r="F11" s="5">
        <f>Tableau2412131451011157891634567891011345678910111213141516171834567891011121434567891011121314151617181920212234567834567891011456789101112131415161718192021223456789101113141218192021314161314203122411121316910151617181920345[[#This Row],[CASH]]+Tableau2412131451011157891634567891011345678910111213141516171834567891011121434567891011121314151617181920212234567834567891011456789101112131415161718192021223456789101113141218192021314161314203122411121316910151617181920345[[#This Row],[FACTURE]]</f>
        <v>211.1</v>
      </c>
      <c r="G11" s="9"/>
    </row>
    <row r="12" spans="1:7" ht="19" x14ac:dyDescent="0.25">
      <c r="A12" s="3" t="s">
        <v>17</v>
      </c>
      <c r="B12" s="4">
        <v>1</v>
      </c>
      <c r="C12" s="5">
        <v>3.5</v>
      </c>
      <c r="D12" s="6"/>
      <c r="E12" s="6"/>
      <c r="F12" s="5">
        <f>Tableau2412131451011157891634567891011345678910111213141516171834567891011121434567891011121314151617181920212234567834567891011456789101112131415161718192021223456789101113141218192021314161314203122411121316910151617181920345[[#This Row],[CASH]]+Tableau2412131451011157891634567891011345678910111213141516171834567891011121434567891011121314151617181920212234567834567891011456789101112131415161718192021223456789101113141218192021314161314203122411121316910151617181920345[[#This Row],[FACTURE]]</f>
        <v>3.5</v>
      </c>
      <c r="G12" s="9"/>
    </row>
    <row r="13" spans="1:7" ht="19" x14ac:dyDescent="0.25">
      <c r="A13" s="10" t="s">
        <v>18</v>
      </c>
      <c r="B13" s="4">
        <v>2</v>
      </c>
      <c r="C13" s="5"/>
      <c r="D13" s="14">
        <v>7.1</v>
      </c>
      <c r="E13" s="6"/>
      <c r="F13" s="5">
        <f>Tableau2412131451011157891634567891011345678910111213141516171834567891011121434567891011121314151617181920212234567834567891011456789101112131415161718192021223456789101113141218192021314161314203122411121316910151617181920345[[#This Row],[CASH]]+Tableau2412131451011157891634567891011345678910111213141516171834567891011121434567891011121314151617181920212234567834567891011456789101112131415161718192021223456789101113141218192021314161314203122411121316910151617181920345[[#This Row],[FACTURE]]</f>
        <v>7.1</v>
      </c>
      <c r="G13" s="9"/>
    </row>
    <row r="14" spans="1:7" ht="19" x14ac:dyDescent="0.25">
      <c r="A14" s="10" t="s">
        <v>19</v>
      </c>
      <c r="B14" s="4"/>
      <c r="C14" s="5"/>
      <c r="D14" s="14"/>
      <c r="E14" s="6"/>
      <c r="F14" s="5">
        <f>Tableau2412131451011157891634567891011345678910111213141516171834567891011121434567891011121314151617181920212234567834567891011456789101112131415161718192021223456789101113141218192021314161314203122411121316910151617181920345[[#This Row],[CASH]]+Tableau2412131451011157891634567891011345678910111213141516171834567891011121434567891011121314151617181920212234567834567891011456789101112131415161718192021223456789101113141218192021314161314203122411121316910151617181920345[[#This Row],[FACTURE]]</f>
        <v>0</v>
      </c>
      <c r="G14" s="9"/>
    </row>
    <row r="15" spans="1:7" ht="19" x14ac:dyDescent="0.25">
      <c r="A15" s="10" t="s">
        <v>29</v>
      </c>
      <c r="B15" s="4"/>
      <c r="C15" s="5"/>
      <c r="D15" s="14"/>
      <c r="E15" s="6"/>
      <c r="F15" s="5">
        <f>Tableau2412131451011157891634567891011345678910111213141516171834567891011121434567891011121314151617181920212234567834567891011456789101112131415161718192021223456789101113141218192021314161314203122411121316910151617181920345[[#This Row],[CASH]]+Tableau2412131451011157891634567891011345678910111213141516171834567891011121434567891011121314151617181920212234567834567891011456789101112131415161718192021223456789101113141218192021314161314203122411121316910151617181920345[[#This Row],[FACTURE]]</f>
        <v>0</v>
      </c>
      <c r="G15" s="9"/>
    </row>
    <row r="16" spans="1:7" ht="19" x14ac:dyDescent="0.25">
      <c r="A16" s="3" t="s">
        <v>20</v>
      </c>
      <c r="B16" s="4"/>
      <c r="C16" s="5"/>
      <c r="D16" s="14"/>
      <c r="E16" s="6"/>
      <c r="F16" s="5">
        <f>Tableau2412131451011157891634567891011345678910111213141516171834567891011121434567891011121314151617181920212234567834567891011456789101112131415161718192021223456789101113141218192021314161314203122411121316910151617181920345[[#This Row],[CASH]]+Tableau2412131451011157891634567891011345678910111213141516171834567891011121434567891011121314151617181920212234567834567891011456789101112131415161718192021223456789101113141218192021314161314203122411121316910151617181920345[[#This Row],[FACTURE]]</f>
        <v>0</v>
      </c>
      <c r="G16" s="9"/>
    </row>
    <row r="17" spans="1:7" ht="19" x14ac:dyDescent="0.25">
      <c r="A17" s="3" t="s">
        <v>21</v>
      </c>
      <c r="B17" s="4"/>
      <c r="C17" s="5"/>
      <c r="D17" s="14"/>
      <c r="E17" s="6"/>
      <c r="F17" s="5">
        <f>Tableau2412131451011157891634567891011345678910111213141516171834567891011121434567891011121314151617181920212234567834567891011456789101112131415161718192021223456789101113141218192021314161314203122411121316910151617181920345[[#This Row],[CASH]]+Tableau2412131451011157891634567891011345678910111213141516171834567891011121434567891011121314151617181920212234567834567891011456789101112131415161718192021223456789101113141218192021314161314203122411121316910151617181920345[[#This Row],[FACTURE]]</f>
        <v>0</v>
      </c>
      <c r="G17" s="9"/>
    </row>
    <row r="18" spans="1:7" ht="19" x14ac:dyDescent="0.25">
      <c r="A18" s="3" t="s">
        <v>22</v>
      </c>
      <c r="B18" s="4">
        <v>21</v>
      </c>
      <c r="C18" s="5"/>
      <c r="D18" s="14">
        <v>65.92</v>
      </c>
      <c r="E18" s="6"/>
      <c r="F18" s="5">
        <f>Tableau2412131451011157891634567891011345678910111213141516171834567891011121434567891011121314151617181920212234567834567891011456789101112131415161718192021223456789101113141218192021314161314203122411121316910151617181920345[[#This Row],[CASH]]+Tableau2412131451011157891634567891011345678910111213141516171834567891011121434567891011121314151617181920212234567834567891011456789101112131415161718192021223456789101113141218192021314161314203122411121316910151617181920345[[#This Row],[FACTURE]]</f>
        <v>65.92</v>
      </c>
      <c r="G18" s="9"/>
    </row>
    <row r="19" spans="1:7" ht="19" x14ac:dyDescent="0.25">
      <c r="A19" s="3" t="s">
        <v>23</v>
      </c>
      <c r="B19" s="4"/>
      <c r="C19" s="5"/>
      <c r="D19" s="14"/>
      <c r="E19" s="6"/>
      <c r="F19" s="5">
        <f>Tableau2412131451011157891634567891011345678910111213141516171834567891011121434567891011121314151617181920212234567834567891011456789101112131415161718192021223456789101113141218192021314161314203122411121316910151617181920345[[#This Row],[CASH]]+Tableau2412131451011157891634567891011345678910111213141516171834567891011121434567891011121314151617181920212234567834567891011456789101112131415161718192021223456789101113141218192021314161314203122411121316910151617181920345[[#This Row],[FACTURE]]</f>
        <v>0</v>
      </c>
      <c r="G19" s="9"/>
    </row>
    <row r="20" spans="1:7" ht="19" x14ac:dyDescent="0.25">
      <c r="A20" s="3" t="s">
        <v>24</v>
      </c>
      <c r="B20" s="4"/>
      <c r="C20" s="5"/>
      <c r="D20" s="14"/>
      <c r="E20" s="6"/>
      <c r="F20" s="5">
        <f>Tableau2412131451011157891634567891011345678910111213141516171834567891011121434567891011121314151617181920212234567834567891011456789101112131415161718192021223456789101113141218192021314161314203122411121316910151617181920345[[#This Row],[CASH]]+Tableau2412131451011157891634567891011345678910111213141516171834567891011121434567891011121314151617181920212234567834567891011456789101112131415161718192021223456789101113141218192021314161314203122411121316910151617181920345[[#This Row],[FACTURE]]</f>
        <v>0</v>
      </c>
      <c r="G20" s="9"/>
    </row>
    <row r="21" spans="1:7" ht="19" x14ac:dyDescent="0.25">
      <c r="A21" s="3" t="s">
        <v>25</v>
      </c>
      <c r="B21" s="4">
        <v>6</v>
      </c>
      <c r="C21" s="6">
        <v>26.6</v>
      </c>
      <c r="D21" s="14"/>
      <c r="E21" s="6"/>
      <c r="F21" s="5">
        <f>Tableau2412131451011157891634567891011345678910111213141516171834567891011121434567891011121314151617181920212234567834567891011456789101112131415161718192021223456789101113141218192021314161314203122411121316910151617181920345[[#This Row],[CASH]]+Tableau2412131451011157891634567891011345678910111213141516171834567891011121434567891011121314151617181920212234567834567891011456789101112131415161718192021223456789101113141218192021314161314203122411121316910151617181920345[[#This Row],[FACTURE]]</f>
        <v>26.6</v>
      </c>
      <c r="G21" s="9"/>
    </row>
    <row r="22" spans="1:7" ht="19" x14ac:dyDescent="0.25">
      <c r="A22" s="3" t="s">
        <v>26</v>
      </c>
      <c r="B22" s="4"/>
      <c r="C22" s="5"/>
      <c r="D22" s="14"/>
      <c r="E22" s="6"/>
      <c r="F22" s="5">
        <f>Tableau2412131451011157891634567891011345678910111213141516171834567891011121434567891011121314151617181920212234567834567891011456789101112131415161718192021223456789101113141218192021314161314203122411121316910151617181920345[[#This Row],[CASH]]+Tableau2412131451011157891634567891011345678910111213141516171834567891011121434567891011121314151617181920212234567834567891011456789101112131415161718192021223456789101113141218192021314161314203122411121316910151617181920345[[#This Row],[FACTURE]]</f>
        <v>0</v>
      </c>
      <c r="G22" s="9"/>
    </row>
    <row r="23" spans="1:7" ht="19" x14ac:dyDescent="0.25">
      <c r="A23" s="3" t="s">
        <v>27</v>
      </c>
      <c r="B23" s="4"/>
      <c r="C23" s="5"/>
      <c r="D23" s="14"/>
      <c r="E23" s="6"/>
      <c r="F23" s="5">
        <f>Tableau2412131451011157891634567891011345678910111213141516171834567891011121434567891011121314151617181920212234567834567891011456789101112131415161718192021223456789101113141218192021314161314203122411121316910151617181920345[[#This Row],[CASH]]+Tableau2412131451011157891634567891011345678910111213141516171834567891011121434567891011121314151617181920212234567834567891011456789101112131415161718192021223456789101113141218192021314161314203122411121316910151617181920345[[#This Row],[FACTURE]]</f>
        <v>0</v>
      </c>
      <c r="G23" s="9"/>
    </row>
    <row r="24" spans="1:7" ht="19" x14ac:dyDescent="0.25">
      <c r="A24" s="3" t="s">
        <v>28</v>
      </c>
      <c r="B24" s="4">
        <v>7</v>
      </c>
      <c r="C24" s="5">
        <v>25.25</v>
      </c>
      <c r="D24" s="14">
        <v>132.5</v>
      </c>
      <c r="E24" s="6" t="s">
        <v>36</v>
      </c>
      <c r="F24" s="5">
        <f>Tableau2412131451011157891634567891011345678910111213141516171834567891011121434567891011121314151617181920212234567834567891011456789101112131415161718192021223456789101113141218192021314161314203122411121316910151617181920345[[#This Row],[CASH]]+Tableau2412131451011157891634567891011345678910111213141516171834567891011121434567891011121314151617181920212234567834567891011456789101112131415161718192021223456789101113141218192021314161314203122411121316910151617181920345[[#This Row],[FACTURE]]</f>
        <v>157.75</v>
      </c>
      <c r="G24" s="9"/>
    </row>
    <row r="25" spans="1:7" ht="19" x14ac:dyDescent="0.25">
      <c r="A25" s="3" t="s">
        <v>30</v>
      </c>
      <c r="B25" s="4">
        <v>6</v>
      </c>
      <c r="C25" s="5">
        <v>20.100000000000001</v>
      </c>
      <c r="D25" s="14"/>
      <c r="E25" s="6"/>
      <c r="F25" s="5">
        <f>Tableau2412131451011157891634567891011345678910111213141516171834567891011121434567891011121314151617181920212234567834567891011456789101112131415161718192021223456789101113141218192021314161314203122411121316910151617181920345[[#This Row],[CASH]]+Tableau2412131451011157891634567891011345678910111213141516171834567891011121434567891011121314151617181920212234567834567891011456789101112131415161718192021223456789101113141218192021314161314203122411121316910151617181920345[[#This Row],[FACTURE]]</f>
        <v>20.100000000000001</v>
      </c>
      <c r="G25" s="9"/>
    </row>
    <row r="26" spans="1:7" ht="19" x14ac:dyDescent="0.25">
      <c r="A26" s="3" t="s">
        <v>31</v>
      </c>
      <c r="B26" s="4">
        <v>7</v>
      </c>
      <c r="C26" s="5">
        <v>24.55</v>
      </c>
      <c r="D26" s="14"/>
      <c r="E26" s="6"/>
      <c r="F26" s="5">
        <f>Tableau2412131451011157891634567891011345678910111213141516171834567891011121434567891011121314151617181920212234567834567891011456789101112131415161718192021223456789101113141218192021314161314203122411121316910151617181920345[[#This Row],[CASH]]+Tableau2412131451011157891634567891011345678910111213141516171834567891011121434567891011121314151617181920212234567834567891011456789101112131415161718192021223456789101113141218192021314161314203122411121316910151617181920345[[#This Row],[FACTURE]]</f>
        <v>24.55</v>
      </c>
      <c r="G26" s="9"/>
    </row>
    <row r="27" spans="1:7" ht="19" x14ac:dyDescent="0.25">
      <c r="A27" s="3" t="s">
        <v>32</v>
      </c>
      <c r="B27" s="4">
        <v>3</v>
      </c>
      <c r="C27" s="5"/>
      <c r="D27" s="14">
        <v>12.6</v>
      </c>
      <c r="E27" s="6"/>
      <c r="F27" s="5">
        <f>Tableau2412131451011157891634567891011345678910111213141516171834567891011121434567891011121314151617181920212234567834567891011456789101112131415161718192021223456789101113141218192021314161314203122411121316910151617181920345[[#This Row],[CASH]]+Tableau2412131451011157891634567891011345678910111213141516171834567891011121434567891011121314151617181920212234567834567891011456789101112131415161718192021223456789101113141218192021314161314203122411121316910151617181920345[[#This Row],[FACTURE]]</f>
        <v>12.6</v>
      </c>
      <c r="G27" s="9"/>
    </row>
    <row r="28" spans="1:7" ht="19" x14ac:dyDescent="0.25">
      <c r="A28" s="3" t="s">
        <v>33</v>
      </c>
      <c r="B28" s="4"/>
      <c r="C28" s="5"/>
      <c r="D28" s="14"/>
      <c r="E28" s="6"/>
      <c r="F28" s="5">
        <f>Tableau2412131451011157891634567891011345678910111213141516171834567891011121434567891011121314151617181920212234567834567891011456789101112131415161718192021223456789101113141218192021314161314203122411121316910151617181920345[[#This Row],[CASH]]+Tableau2412131451011157891634567891011345678910111213141516171834567891011121434567891011121314151617181920212234567834567891011456789101112131415161718192021223456789101113141218192021314161314203122411121316910151617181920345[[#This Row],[FACTURE]]</f>
        <v>0</v>
      </c>
      <c r="G28" s="9"/>
    </row>
    <row r="29" spans="1:7" ht="19" x14ac:dyDescent="0.25">
      <c r="A29" s="3" t="s">
        <v>34</v>
      </c>
      <c r="B29" s="4"/>
      <c r="C29" s="5"/>
      <c r="D29" s="6"/>
      <c r="E29" s="6"/>
      <c r="F29" s="5">
        <f>Tableau2412131451011157891634567891011345678910111213141516171834567891011121434567891011121314151617181920212234567834567891011456789101112131415161718192021223456789101113141218192021314161314203122411121316910151617181920345[[#This Row],[CASH]]+Tableau2412131451011157891634567891011345678910111213141516171834567891011121434567891011121314151617181920212234567834567891011456789101112131415161718192021223456789101113141218192021314161314203122411121316910151617181920345[[#This Row],[FACTURE]]</f>
        <v>0</v>
      </c>
      <c r="G29" s="9"/>
    </row>
    <row r="30" spans="1:7" ht="19" x14ac:dyDescent="0.25">
      <c r="A30" s="3" t="s">
        <v>35</v>
      </c>
      <c r="B30" s="4"/>
      <c r="C30" s="5"/>
      <c r="D30" s="6"/>
      <c r="E30" s="6"/>
      <c r="F30" s="5">
        <f>Tableau2412131451011157891634567891011345678910111213141516171834567891011121434567891011121314151617181920212234567834567891011456789101112131415161718192021223456789101113141218192021314161314203122411121316910151617181920345[[#This Row],[CASH]]+Tableau2412131451011157891634567891011345678910111213141516171834567891011121434567891011121314151617181920212234567834567891011456789101112131415161718192021223456789101113141218192021314161314203122411121316910151617181920345[[#This Row],[FACTURE]]</f>
        <v>0</v>
      </c>
      <c r="G30" s="9"/>
    </row>
    <row r="31" spans="1:7" ht="19" x14ac:dyDescent="0.25">
      <c r="A31" s="11" t="s">
        <v>5</v>
      </c>
      <c r="B31" s="12">
        <f>SUM(B2:B30)</f>
        <v>61</v>
      </c>
      <c r="C31" s="13">
        <f>SUM(C2:C30)</f>
        <v>139.55000000000001</v>
      </c>
      <c r="D31" s="13">
        <f>SUM(D2:D30)</f>
        <v>582.62</v>
      </c>
      <c r="E31" s="13"/>
      <c r="F31" s="5">
        <f>Tableau2412131451011157891634567891011345678910111213141516171834567891011121434567891011121314151617181920212234567834567891011456789101112131415161718192021223456789101113141218192021314161314203122411121316910151617181920345[[#This Row],[FACTURE]]+Tableau2412131451011157891634567891011345678910111213141516171834567891011121434567891011121314151617181920212234567834567891011456789101112131415161718192021223456789101113141218192021314161314203122411121316910151617181920345[[#This Row],[CASH]]</f>
        <v>722.17000000000007</v>
      </c>
      <c r="G31" s="9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zoomScale="90" zoomScaleNormal="90" zoomScalePageLayoutView="90" workbookViewId="0">
      <selection activeCell="D22" sqref="D22"/>
    </sheetView>
  </sheetViews>
  <sheetFormatPr baseColWidth="10" defaultRowHeight="16" x14ac:dyDescent="0.2"/>
  <cols>
    <col min="1" max="1" width="33.5" bestFit="1" customWidth="1"/>
    <col min="2" max="2" width="23.33203125" bestFit="1" customWidth="1"/>
    <col min="3" max="3" width="16.6640625" bestFit="1" customWidth="1"/>
    <col min="4" max="4" width="22.5" bestFit="1" customWidth="1"/>
    <col min="5" max="5" width="22.5" customWidth="1"/>
    <col min="6" max="6" width="17.83203125" bestFit="1" customWidth="1"/>
    <col min="7" max="7" width="85.1640625" bestFit="1" customWidth="1"/>
  </cols>
  <sheetData>
    <row r="1" spans="1:7" ht="2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</row>
    <row r="2" spans="1:7" s="4" customFormat="1" ht="19" x14ac:dyDescent="0.2">
      <c r="A2" s="3" t="s">
        <v>7</v>
      </c>
      <c r="C2" s="5"/>
      <c r="D2" s="6"/>
      <c r="E2" s="6"/>
      <c r="F2" s="5">
        <f>Tableau24121314510111578916345678910113456789101112131415161718345678910111214345678910111213141516171819202122345678345678910114567891011121314151617181920212234567891011131412181920213141613142031224111213169101516171819203456[[#This Row],[CASH]]+Tableau24121314510111578916345678910113456789101112131415161718345678910111214345678910111213141516171819202122345678345678910114567891011121314151617181920212234567891011131412181920213141613142031224111213169101516171819203456[[#This Row],[FACTURE]]</f>
        <v>0</v>
      </c>
      <c r="G2" s="7"/>
    </row>
    <row r="3" spans="1:7" s="4" customFormat="1" ht="19" x14ac:dyDescent="0.2">
      <c r="A3" s="3" t="s">
        <v>8</v>
      </c>
      <c r="C3" s="5"/>
      <c r="D3" s="6"/>
      <c r="E3" s="6"/>
      <c r="F3" s="5">
        <f>Tableau24121314510111578916345678910113456789101112131415161718345678910111214345678910111213141516171819202122345678345678910114567891011121314151617181920212234567891011131412181920213141613142031224111213169101516171819203456[[#This Row],[CASH]]+Tableau24121314510111578916345678910113456789101112131415161718345678910111214345678910111213141516171819202122345678345678910114567891011121314151617181920212234567891011131412181920213141613142031224111213169101516171819203456[[#This Row],[FACTURE]]</f>
        <v>0</v>
      </c>
      <c r="G3" s="7"/>
    </row>
    <row r="4" spans="1:7" ht="19" x14ac:dyDescent="0.25">
      <c r="A4" s="3" t="s">
        <v>9</v>
      </c>
      <c r="B4" s="4"/>
      <c r="C4" s="8"/>
      <c r="D4" s="6"/>
      <c r="E4" s="6"/>
      <c r="F4" s="5">
        <f>Tableau24121314510111578916345678910113456789101112131415161718345678910111214345678910111213141516171819202122345678345678910114567891011121314151617181920212234567891011131412181920213141613142031224111213169101516171819203456[[#This Row],[CASH]]+Tableau24121314510111578916345678910113456789101112131415161718345678910111214345678910111213141516171819202122345678345678910114567891011121314151617181920212234567891011131412181920213141613142031224111213169101516171819203456[[#This Row],[FACTURE]]</f>
        <v>0</v>
      </c>
      <c r="G4" s="9"/>
    </row>
    <row r="5" spans="1:7" ht="19" x14ac:dyDescent="0.25">
      <c r="A5" s="3" t="s">
        <v>10</v>
      </c>
      <c r="B5" s="4"/>
      <c r="C5" s="6"/>
      <c r="D5" s="6"/>
      <c r="E5" s="6"/>
      <c r="F5" s="5">
        <f>Tableau24121314510111578916345678910113456789101112131415161718345678910111214345678910111213141516171819202122345678345678910114567891011121314151617181920212234567891011131412181920213141613142031224111213169101516171819203456[[#This Row],[CASH]]+Tableau24121314510111578916345678910113456789101112131415161718345678910111214345678910111213141516171819202122345678345678910114567891011121314151617181920212234567891011131412181920213141613142031224111213169101516171819203456[[#This Row],[FACTURE]]</f>
        <v>0</v>
      </c>
      <c r="G5" s="9"/>
    </row>
    <row r="6" spans="1:7" ht="19" x14ac:dyDescent="0.25">
      <c r="A6" s="3" t="s">
        <v>11</v>
      </c>
      <c r="B6" s="4">
        <v>4</v>
      </c>
      <c r="C6" s="5">
        <v>16.55</v>
      </c>
      <c r="D6" s="6"/>
      <c r="E6" s="6"/>
      <c r="F6" s="5">
        <f>Tableau24121314510111578916345678910113456789101112131415161718345678910111214345678910111213141516171819202122345678345678910114567891011121314151617181920212234567891011131412181920213141613142031224111213169101516171819203456[[#This Row],[CASH]]+Tableau24121314510111578916345678910113456789101112131415161718345678910111214345678910111213141516171819202122345678345678910114567891011121314151617181920212234567891011131412181920213141613142031224111213169101516171819203456[[#This Row],[FACTURE]]</f>
        <v>16.55</v>
      </c>
      <c r="G6" s="9"/>
    </row>
    <row r="7" spans="1:7" ht="19" x14ac:dyDescent="0.25">
      <c r="A7" s="3" t="s">
        <v>12</v>
      </c>
      <c r="B7" s="4"/>
      <c r="C7" s="5"/>
      <c r="D7" s="6"/>
      <c r="E7" s="6"/>
      <c r="F7" s="5">
        <f>Tableau24121314510111578916345678910113456789101112131415161718345678910111214345678910111213141516171819202122345678345678910114567891011121314151617181920212234567891011131412181920213141613142031224111213169101516171819203456[[#This Row],[CASH]]+Tableau24121314510111578916345678910113456789101112131415161718345678910111214345678910111213141516171819202122345678345678910114567891011121314151617181920212234567891011131412181920213141613142031224111213169101516171819203456[[#This Row],[FACTURE]]</f>
        <v>0</v>
      </c>
      <c r="G7" s="9"/>
    </row>
    <row r="8" spans="1:7" ht="19" x14ac:dyDescent="0.25">
      <c r="A8" s="3" t="s">
        <v>13</v>
      </c>
      <c r="B8" s="4"/>
      <c r="C8" s="5"/>
      <c r="D8" s="6"/>
      <c r="E8" s="6"/>
      <c r="F8" s="5">
        <f>Tableau24121314510111578916345678910113456789101112131415161718345678910111214345678910111213141516171819202122345678345678910114567891011121314151617181920212234567891011131412181920213141613142031224111213169101516171819203456[[#This Row],[CASH]]+Tableau24121314510111578916345678910113456789101112131415161718345678910111214345678910111213141516171819202122345678345678910114567891011121314151617181920212234567891011131412181920213141613142031224111213169101516171819203456[[#This Row],[FACTURE]]</f>
        <v>0</v>
      </c>
      <c r="G8" s="9"/>
    </row>
    <row r="9" spans="1:7" ht="19" x14ac:dyDescent="0.25">
      <c r="A9" s="3" t="s">
        <v>14</v>
      </c>
      <c r="B9" s="4"/>
      <c r="C9" s="5"/>
      <c r="D9" s="6"/>
      <c r="E9" s="6"/>
      <c r="F9" s="5">
        <f>Tableau24121314510111578916345678910113456789101112131415161718345678910111214345678910111213141516171819202122345678345678910114567891011121314151617181920212234567891011131412181920213141613142031224111213169101516171819203456[[#This Row],[CASH]]+Tableau24121314510111578916345678910113456789101112131415161718345678910111214345678910111213141516171819202122345678345678910114567891011121314151617181920212234567891011131412181920213141613142031224111213169101516171819203456[[#This Row],[FACTURE]]</f>
        <v>0</v>
      </c>
      <c r="G9" s="9"/>
    </row>
    <row r="10" spans="1:7" ht="19" x14ac:dyDescent="0.25">
      <c r="A10" s="3" t="s">
        <v>15</v>
      </c>
      <c r="B10" s="4"/>
      <c r="C10" s="5"/>
      <c r="D10" s="6"/>
      <c r="E10" s="6"/>
      <c r="F10" s="5">
        <f>Tableau24121314510111578916345678910113456789101112131415161718345678910111214345678910111213141516171819202122345678345678910114567891011121314151617181920212234567891011131412181920213141613142031224111213169101516171819203456[[#This Row],[CASH]]+Tableau24121314510111578916345678910113456789101112131415161718345678910111214345678910111213141516171819202122345678345678910114567891011121314151617181920212234567891011131412181920213141613142031224111213169101516171819203456[[#This Row],[FACTURE]]</f>
        <v>0</v>
      </c>
      <c r="G10" s="9"/>
    </row>
    <row r="11" spans="1:7" ht="19" x14ac:dyDescent="0.25">
      <c r="A11" s="3" t="s">
        <v>16</v>
      </c>
      <c r="B11" s="4"/>
      <c r="C11" s="5"/>
      <c r="D11" s="6"/>
      <c r="E11" s="6"/>
      <c r="F11" s="5">
        <f>Tableau24121314510111578916345678910113456789101112131415161718345678910111214345678910111213141516171819202122345678345678910114567891011121314151617181920212234567891011131412181920213141613142031224111213169101516171819203456[[#This Row],[CASH]]+Tableau24121314510111578916345678910113456789101112131415161718345678910111214345678910111213141516171819202122345678345678910114567891011121314151617181920212234567891011131412181920213141613142031224111213169101516171819203456[[#This Row],[FACTURE]]</f>
        <v>0</v>
      </c>
      <c r="G11" s="9"/>
    </row>
    <row r="12" spans="1:7" ht="19" x14ac:dyDescent="0.25">
      <c r="A12" s="3" t="s">
        <v>17</v>
      </c>
      <c r="B12" s="4">
        <v>2</v>
      </c>
      <c r="C12" s="5">
        <v>8.25</v>
      </c>
      <c r="D12" s="6"/>
      <c r="E12" s="6"/>
      <c r="F12" s="5">
        <f>Tableau24121314510111578916345678910113456789101112131415161718345678910111214345678910111213141516171819202122345678345678910114567891011121314151617181920212234567891011131412181920213141613142031224111213169101516171819203456[[#This Row],[CASH]]+Tableau24121314510111578916345678910113456789101112131415161718345678910111214345678910111213141516171819202122345678345678910114567891011121314151617181920212234567891011131412181920213141613142031224111213169101516171819203456[[#This Row],[FACTURE]]</f>
        <v>8.25</v>
      </c>
      <c r="G12" s="9"/>
    </row>
    <row r="13" spans="1:7" ht="19" x14ac:dyDescent="0.25">
      <c r="A13" s="10" t="s">
        <v>18</v>
      </c>
      <c r="B13" s="4">
        <v>1</v>
      </c>
      <c r="C13" s="5"/>
      <c r="D13" s="14">
        <v>3.6</v>
      </c>
      <c r="E13" s="6"/>
      <c r="F13" s="5">
        <f>Tableau24121314510111578916345678910113456789101112131415161718345678910111214345678910111213141516171819202122345678345678910114567891011121314151617181920212234567891011131412181920213141613142031224111213169101516171819203456[[#This Row],[CASH]]+Tableau24121314510111578916345678910113456789101112131415161718345678910111214345678910111213141516171819202122345678345678910114567891011121314151617181920212234567891011131412181920213141613142031224111213169101516171819203456[[#This Row],[FACTURE]]</f>
        <v>3.6</v>
      </c>
      <c r="G13" s="9"/>
    </row>
    <row r="14" spans="1:7" ht="19" x14ac:dyDescent="0.25">
      <c r="A14" s="10" t="s">
        <v>19</v>
      </c>
      <c r="B14" s="4"/>
      <c r="C14" s="5"/>
      <c r="D14" s="14"/>
      <c r="E14" s="6"/>
      <c r="F14" s="5">
        <f>Tableau24121314510111578916345678910113456789101112131415161718345678910111214345678910111213141516171819202122345678345678910114567891011121314151617181920212234567891011131412181920213141613142031224111213169101516171819203456[[#This Row],[CASH]]+Tableau24121314510111578916345678910113456789101112131415161718345678910111214345678910111213141516171819202122345678345678910114567891011121314151617181920212234567891011131412181920213141613142031224111213169101516171819203456[[#This Row],[FACTURE]]</f>
        <v>0</v>
      </c>
      <c r="G14" s="9"/>
    </row>
    <row r="15" spans="1:7" ht="19" x14ac:dyDescent="0.25">
      <c r="A15" s="10" t="s">
        <v>29</v>
      </c>
      <c r="B15" s="4"/>
      <c r="C15" s="5"/>
      <c r="D15" s="14"/>
      <c r="E15" s="6"/>
      <c r="F15" s="5">
        <f>Tableau24121314510111578916345678910113456789101112131415161718345678910111214345678910111213141516171819202122345678345678910114567891011121314151617181920212234567891011131412181920213141613142031224111213169101516171819203456[[#This Row],[CASH]]+Tableau24121314510111578916345678910113456789101112131415161718345678910111214345678910111213141516171819202122345678345678910114567891011121314151617181920212234567891011131412181920213141613142031224111213169101516171819203456[[#This Row],[FACTURE]]</f>
        <v>0</v>
      </c>
      <c r="G15" s="9"/>
    </row>
    <row r="16" spans="1:7" ht="19" x14ac:dyDescent="0.25">
      <c r="A16" s="3" t="s">
        <v>20</v>
      </c>
      <c r="B16" s="4">
        <v>5</v>
      </c>
      <c r="C16" s="5"/>
      <c r="D16" s="14">
        <v>22.6</v>
      </c>
      <c r="E16" s="6"/>
      <c r="F16" s="5">
        <f>Tableau24121314510111578916345678910113456789101112131415161718345678910111214345678910111213141516171819202122345678345678910114567891011121314151617181920212234567891011131412181920213141613142031224111213169101516171819203456[[#This Row],[CASH]]+Tableau24121314510111578916345678910113456789101112131415161718345678910111214345678910111213141516171819202122345678345678910114567891011121314151617181920212234567891011131412181920213141613142031224111213169101516171819203456[[#This Row],[FACTURE]]</f>
        <v>22.6</v>
      </c>
      <c r="G16" s="9"/>
    </row>
    <row r="17" spans="1:7" ht="19" x14ac:dyDescent="0.25">
      <c r="A17" s="3" t="s">
        <v>21</v>
      </c>
      <c r="B17" s="4"/>
      <c r="C17" s="5"/>
      <c r="D17" s="14"/>
      <c r="E17" s="6"/>
      <c r="F17" s="5">
        <f>Tableau24121314510111578916345678910113456789101112131415161718345678910111214345678910111213141516171819202122345678345678910114567891011121314151617181920212234567891011131412181920213141613142031224111213169101516171819203456[[#This Row],[CASH]]+Tableau24121314510111578916345678910113456789101112131415161718345678910111214345678910111213141516171819202122345678345678910114567891011121314151617181920212234567891011131412181920213141613142031224111213169101516171819203456[[#This Row],[FACTURE]]</f>
        <v>0</v>
      </c>
      <c r="G17" s="9"/>
    </row>
    <row r="18" spans="1:7" ht="19" x14ac:dyDescent="0.25">
      <c r="A18" s="3" t="s">
        <v>22</v>
      </c>
      <c r="B18" s="4">
        <v>8</v>
      </c>
      <c r="C18" s="5"/>
      <c r="D18" s="14">
        <v>23.37</v>
      </c>
      <c r="E18" s="6"/>
      <c r="F18" s="5">
        <f>Tableau24121314510111578916345678910113456789101112131415161718345678910111214345678910111213141516171819202122345678345678910114567891011121314151617181920212234567891011131412181920213141613142031224111213169101516171819203456[[#This Row],[CASH]]+Tableau24121314510111578916345678910113456789101112131415161718345678910111214345678910111213141516171819202122345678345678910114567891011121314151617181920212234567891011131412181920213141613142031224111213169101516171819203456[[#This Row],[FACTURE]]</f>
        <v>23.37</v>
      </c>
      <c r="G18" s="9"/>
    </row>
    <row r="19" spans="1:7" ht="19" x14ac:dyDescent="0.25">
      <c r="A19" s="3" t="s">
        <v>23</v>
      </c>
      <c r="B19" s="4"/>
      <c r="C19" s="5"/>
      <c r="D19" s="14"/>
      <c r="E19" s="6"/>
      <c r="F19" s="5">
        <f>Tableau24121314510111578916345678910113456789101112131415161718345678910111214345678910111213141516171819202122345678345678910114567891011121314151617181920212234567891011131412181920213141613142031224111213169101516171819203456[[#This Row],[CASH]]+Tableau24121314510111578916345678910113456789101112131415161718345678910111214345678910111213141516171819202122345678345678910114567891011121314151617181920212234567891011131412181920213141613142031224111213169101516171819203456[[#This Row],[FACTURE]]</f>
        <v>0</v>
      </c>
      <c r="G19" s="9"/>
    </row>
    <row r="20" spans="1:7" ht="19" x14ac:dyDescent="0.25">
      <c r="A20" s="3" t="s">
        <v>24</v>
      </c>
      <c r="B20" s="4"/>
      <c r="C20" s="5"/>
      <c r="D20" s="6"/>
      <c r="E20" s="6"/>
      <c r="F20" s="5">
        <f>Tableau24121314510111578916345678910113456789101112131415161718345678910111214345678910111213141516171819202122345678345678910114567891011121314151617181920212234567891011131412181920213141613142031224111213169101516171819203456[[#This Row],[CASH]]+Tableau24121314510111578916345678910113456789101112131415161718345678910111214345678910111213141516171819202122345678345678910114567891011121314151617181920212234567891011131412181920213141613142031224111213169101516171819203456[[#This Row],[FACTURE]]</f>
        <v>0</v>
      </c>
      <c r="G20" s="9"/>
    </row>
    <row r="21" spans="1:7" ht="19" x14ac:dyDescent="0.25">
      <c r="A21" s="3" t="s">
        <v>25</v>
      </c>
      <c r="B21" s="4">
        <v>5</v>
      </c>
      <c r="C21" s="6">
        <v>24.35</v>
      </c>
      <c r="D21" s="6"/>
      <c r="E21" s="6"/>
      <c r="F21" s="5">
        <f>Tableau24121314510111578916345678910113456789101112131415161718345678910111214345678910111213141516171819202122345678345678910114567891011121314151617181920212234567891011131412181920213141613142031224111213169101516171819203456[[#This Row],[CASH]]+Tableau24121314510111578916345678910113456789101112131415161718345678910111214345678910111213141516171819202122345678345678910114567891011121314151617181920212234567891011131412181920213141613142031224111213169101516171819203456[[#This Row],[FACTURE]]</f>
        <v>24.35</v>
      </c>
      <c r="G21" s="9"/>
    </row>
    <row r="22" spans="1:7" ht="19" x14ac:dyDescent="0.25">
      <c r="A22" s="3" t="s">
        <v>26</v>
      </c>
      <c r="B22" s="4"/>
      <c r="C22" s="5"/>
      <c r="D22" s="6"/>
      <c r="E22" s="6"/>
      <c r="F22" s="5">
        <f>Tableau24121314510111578916345678910113456789101112131415161718345678910111214345678910111213141516171819202122345678345678910114567891011121314151617181920212234567891011131412181920213141613142031224111213169101516171819203456[[#This Row],[CASH]]+Tableau24121314510111578916345678910113456789101112131415161718345678910111214345678910111213141516171819202122345678345678910114567891011121314151617181920212234567891011131412181920213141613142031224111213169101516171819203456[[#This Row],[FACTURE]]</f>
        <v>0</v>
      </c>
      <c r="G22" s="9"/>
    </row>
    <row r="23" spans="1:7" ht="19" x14ac:dyDescent="0.25">
      <c r="A23" s="3" t="s">
        <v>27</v>
      </c>
      <c r="B23" s="4"/>
      <c r="C23" s="5"/>
      <c r="D23" s="14"/>
      <c r="E23" s="6"/>
      <c r="F23" s="5">
        <f>Tableau24121314510111578916345678910113456789101112131415161718345678910111214345678910111213141516171819202122345678345678910114567891011121314151617181920212234567891011131412181920213141613142031224111213169101516171819203456[[#This Row],[CASH]]+Tableau24121314510111578916345678910113456789101112131415161718345678910111214345678910111213141516171819202122345678345678910114567891011121314151617181920212234567891011131412181920213141613142031224111213169101516171819203456[[#This Row],[FACTURE]]</f>
        <v>0</v>
      </c>
      <c r="G23" s="9"/>
    </row>
    <row r="24" spans="1:7" ht="19" x14ac:dyDescent="0.25">
      <c r="A24" s="3" t="s">
        <v>28</v>
      </c>
      <c r="B24" s="4">
        <v>6</v>
      </c>
      <c r="C24" s="5">
        <v>24.6</v>
      </c>
      <c r="D24" s="6"/>
      <c r="E24" s="6"/>
      <c r="F24" s="5">
        <f>Tableau24121314510111578916345678910113456789101112131415161718345678910111214345678910111213141516171819202122345678345678910114567891011121314151617181920212234567891011131412181920213141613142031224111213169101516171819203456[[#This Row],[CASH]]+Tableau24121314510111578916345678910113456789101112131415161718345678910111214345678910111213141516171819202122345678345678910114567891011121314151617181920212234567891011131412181920213141613142031224111213169101516171819203456[[#This Row],[FACTURE]]</f>
        <v>24.6</v>
      </c>
      <c r="G24" s="9"/>
    </row>
    <row r="25" spans="1:7" ht="19" x14ac:dyDescent="0.25">
      <c r="A25" s="3" t="s">
        <v>30</v>
      </c>
      <c r="B25" s="4"/>
      <c r="C25" s="5"/>
      <c r="D25" s="6"/>
      <c r="E25" s="6"/>
      <c r="F25" s="5">
        <f>Tableau24121314510111578916345678910113456789101112131415161718345678910111214345678910111213141516171819202122345678345678910114567891011121314151617181920212234567891011131412181920213141613142031224111213169101516171819203456[[#This Row],[CASH]]+Tableau24121314510111578916345678910113456789101112131415161718345678910111214345678910111213141516171819202122345678345678910114567891011121314151617181920212234567891011131412181920213141613142031224111213169101516171819203456[[#This Row],[FACTURE]]</f>
        <v>0</v>
      </c>
      <c r="G25" s="9"/>
    </row>
    <row r="26" spans="1:7" ht="19" x14ac:dyDescent="0.25">
      <c r="A26" s="3" t="s">
        <v>31</v>
      </c>
      <c r="B26" s="4"/>
      <c r="C26" s="5"/>
      <c r="D26" s="6"/>
      <c r="E26" s="6"/>
      <c r="F26" s="5">
        <f>Tableau24121314510111578916345678910113456789101112131415161718345678910111214345678910111213141516171819202122345678345678910114567891011121314151617181920212234567891011131412181920213141613142031224111213169101516171819203456[[#This Row],[CASH]]+Tableau24121314510111578916345678910113456789101112131415161718345678910111214345678910111213141516171819202122345678345678910114567891011121314151617181920212234567891011131412181920213141613142031224111213169101516171819203456[[#This Row],[FACTURE]]</f>
        <v>0</v>
      </c>
      <c r="G26" s="9"/>
    </row>
    <row r="27" spans="1:7" ht="19" x14ac:dyDescent="0.25">
      <c r="A27" s="3" t="s">
        <v>32</v>
      </c>
      <c r="B27" s="4"/>
      <c r="C27" s="5"/>
      <c r="D27" s="6"/>
      <c r="E27" s="6"/>
      <c r="F27" s="5">
        <f>Tableau24121314510111578916345678910113456789101112131415161718345678910111214345678910111213141516171819202122345678345678910114567891011121314151617181920212234567891011131412181920213141613142031224111213169101516171819203456[[#This Row],[CASH]]+Tableau24121314510111578916345678910113456789101112131415161718345678910111214345678910111213141516171819202122345678345678910114567891011121314151617181920212234567891011131412181920213141613142031224111213169101516171819203456[[#This Row],[FACTURE]]</f>
        <v>0</v>
      </c>
      <c r="G27" s="9"/>
    </row>
    <row r="28" spans="1:7" ht="19" x14ac:dyDescent="0.25">
      <c r="A28" s="3" t="s">
        <v>33</v>
      </c>
      <c r="B28" s="4"/>
      <c r="C28" s="5"/>
      <c r="D28" s="14"/>
      <c r="E28" s="6"/>
      <c r="F28" s="5">
        <f>Tableau24121314510111578916345678910113456789101112131415161718345678910111214345678910111213141516171819202122345678345678910114567891011121314151617181920212234567891011131412181920213141613142031224111213169101516171819203456[[#This Row],[CASH]]+Tableau24121314510111578916345678910113456789101112131415161718345678910111214345678910111213141516171819202122345678345678910114567891011121314151617181920212234567891011131412181920213141613142031224111213169101516171819203456[[#This Row],[FACTURE]]</f>
        <v>0</v>
      </c>
      <c r="G28" s="9"/>
    </row>
    <row r="29" spans="1:7" ht="19" x14ac:dyDescent="0.25">
      <c r="A29" s="3" t="s">
        <v>34</v>
      </c>
      <c r="B29" s="4"/>
      <c r="C29" s="5"/>
      <c r="D29" s="14"/>
      <c r="E29" s="6"/>
      <c r="F29" s="5">
        <f>Tableau24121314510111578916345678910113456789101112131415161718345678910111214345678910111213141516171819202122345678345678910114567891011121314151617181920212234567891011131412181920213141613142031224111213169101516171819203456[[#This Row],[CASH]]+Tableau24121314510111578916345678910113456789101112131415161718345678910111214345678910111213141516171819202122345678345678910114567891011121314151617181920212234567891011131412181920213141613142031224111213169101516171819203456[[#This Row],[FACTURE]]</f>
        <v>0</v>
      </c>
      <c r="G29" s="9"/>
    </row>
    <row r="30" spans="1:7" ht="19" x14ac:dyDescent="0.25">
      <c r="A30" s="3" t="s">
        <v>35</v>
      </c>
      <c r="B30" s="4"/>
      <c r="C30" s="5"/>
      <c r="D30" s="6"/>
      <c r="E30" s="6"/>
      <c r="F30" s="5">
        <f>Tableau24121314510111578916345678910113456789101112131415161718345678910111214345678910111213141516171819202122345678345678910114567891011121314151617181920212234567891011131412181920213141613142031224111213169101516171819203456[[#This Row],[CASH]]+Tableau24121314510111578916345678910113456789101112131415161718345678910111214345678910111213141516171819202122345678345678910114567891011121314151617181920212234567891011131412181920213141613142031224111213169101516171819203456[[#This Row],[FACTURE]]</f>
        <v>0</v>
      </c>
      <c r="G30" s="9"/>
    </row>
    <row r="31" spans="1:7" ht="19" x14ac:dyDescent="0.25">
      <c r="A31" s="11" t="s">
        <v>5</v>
      </c>
      <c r="B31" s="12">
        <f>SUM(B6:B30)</f>
        <v>31</v>
      </c>
      <c r="C31" s="13">
        <f>SUM(C2:C30)</f>
        <v>73.75</v>
      </c>
      <c r="D31" s="13">
        <f>SUM(D2:D30)</f>
        <v>49.570000000000007</v>
      </c>
      <c r="E31" s="13"/>
      <c r="F31" s="5">
        <f>Tableau24121314510111578916345678910113456789101112131415161718345678910111214345678910111213141516171819202122345678345678910114567891011121314151617181920212234567891011131412181920213141613142031224111213169101516171819203456[[#This Row],[FACTURE]]+Tableau24121314510111578916345678910113456789101112131415161718345678910111214345678910111213141516171819202122345678345678910114567891011121314151617181920212234567891011131412181920213141613142031224111213169101516171819203456[[#This Row],[CASH]]</f>
        <v>123.32000000000001</v>
      </c>
      <c r="G31" s="9"/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zoomScale="90" zoomScaleNormal="90" zoomScalePageLayoutView="90" workbookViewId="0">
      <selection activeCell="C26" sqref="C26"/>
    </sheetView>
  </sheetViews>
  <sheetFormatPr baseColWidth="10" defaultRowHeight="16" x14ac:dyDescent="0.2"/>
  <cols>
    <col min="1" max="1" width="33.5" bestFit="1" customWidth="1"/>
    <col min="2" max="2" width="23.33203125" bestFit="1" customWidth="1"/>
    <col min="3" max="3" width="16.6640625" bestFit="1" customWidth="1"/>
    <col min="4" max="4" width="22.5" bestFit="1" customWidth="1"/>
    <col min="5" max="5" width="22.5" customWidth="1"/>
    <col min="6" max="6" width="17.83203125" bestFit="1" customWidth="1"/>
    <col min="7" max="7" width="85.1640625" bestFit="1" customWidth="1"/>
  </cols>
  <sheetData>
    <row r="1" spans="1:7" ht="2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</row>
    <row r="2" spans="1:7" s="4" customFormat="1" ht="19" x14ac:dyDescent="0.2">
      <c r="A2" s="3" t="s">
        <v>7</v>
      </c>
      <c r="C2" s="5"/>
      <c r="D2" s="6"/>
      <c r="E2" s="6"/>
      <c r="F2" s="5">
        <f>Tableau241213145101115789163456789101134567891011121314151617183456789101112143456789101112131415161718192021223456783456789101145678910111213141516171819202122345678910111314121819202131416131420312241112131691015161718192034562[[#This Row],[CASH]]+Tableau241213145101115789163456789101134567891011121314151617183456789101112143456789101112131415161718192021223456783456789101145678910111213141516171819202122345678910111314121819202131416131420312241112131691015161718192034562[[#This Row],[FACTURE]]</f>
        <v>0</v>
      </c>
      <c r="G2" s="7"/>
    </row>
    <row r="3" spans="1:7" s="4" customFormat="1" ht="19" x14ac:dyDescent="0.2">
      <c r="A3" s="3" t="s">
        <v>8</v>
      </c>
      <c r="C3" s="5"/>
      <c r="D3" s="6"/>
      <c r="E3" s="6"/>
      <c r="F3" s="5">
        <f>Tableau241213145101115789163456789101134567891011121314151617183456789101112143456789101112131415161718192021223456783456789101145678910111213141516171819202122345678910111314121819202131416131420312241112131691015161718192034562[[#This Row],[CASH]]+Tableau241213145101115789163456789101134567891011121314151617183456789101112143456789101112131415161718192021223456783456789101145678910111213141516171819202122345678910111314121819202131416131420312241112131691015161718192034562[[#This Row],[FACTURE]]</f>
        <v>0</v>
      </c>
      <c r="G3" s="7"/>
    </row>
    <row r="4" spans="1:7" ht="19" x14ac:dyDescent="0.25">
      <c r="A4" s="3" t="s">
        <v>9</v>
      </c>
      <c r="B4" s="4"/>
      <c r="C4" s="8"/>
      <c r="D4" s="6"/>
      <c r="E4" s="6"/>
      <c r="F4" s="5">
        <f>Tableau241213145101115789163456789101134567891011121314151617183456789101112143456789101112131415161718192021223456783456789101145678910111213141516171819202122345678910111314121819202131416131420312241112131691015161718192034562[[#This Row],[CASH]]+Tableau241213145101115789163456789101134567891011121314151617183456789101112143456789101112131415161718192021223456783456789101145678910111213141516171819202122345678910111314121819202131416131420312241112131691015161718192034562[[#This Row],[FACTURE]]</f>
        <v>0</v>
      </c>
      <c r="G4" s="9"/>
    </row>
    <row r="5" spans="1:7" ht="19" x14ac:dyDescent="0.25">
      <c r="A5" s="3" t="s">
        <v>10</v>
      </c>
      <c r="B5" s="4"/>
      <c r="C5" s="6"/>
      <c r="D5" s="6"/>
      <c r="E5" s="6"/>
      <c r="F5" s="5">
        <f>Tableau241213145101115789163456789101134567891011121314151617183456789101112143456789101112131415161718192021223456783456789101145678910111213141516171819202122345678910111314121819202131416131420312241112131691015161718192034562[[#This Row],[CASH]]+Tableau241213145101115789163456789101134567891011121314151617183456789101112143456789101112131415161718192021223456783456789101145678910111213141516171819202122345678910111314121819202131416131420312241112131691015161718192034562[[#This Row],[FACTURE]]</f>
        <v>0</v>
      </c>
      <c r="G5" s="9"/>
    </row>
    <row r="6" spans="1:7" ht="19" x14ac:dyDescent="0.25">
      <c r="A6" s="3" t="s">
        <v>11</v>
      </c>
      <c r="B6" s="4"/>
      <c r="C6" s="5"/>
      <c r="D6" s="6"/>
      <c r="E6" s="6"/>
      <c r="F6" s="5">
        <f>Tableau241213145101115789163456789101134567891011121314151617183456789101112143456789101112131415161718192021223456783456789101145678910111213141516171819202122345678910111314121819202131416131420312241112131691015161718192034562[[#This Row],[CASH]]+Tableau241213145101115789163456789101134567891011121314151617183456789101112143456789101112131415161718192021223456783456789101145678910111213141516171819202122345678910111314121819202131416131420312241112131691015161718192034562[[#This Row],[FACTURE]]</f>
        <v>0</v>
      </c>
      <c r="G6" s="9"/>
    </row>
    <row r="7" spans="1:7" ht="19" x14ac:dyDescent="0.25">
      <c r="A7" s="3" t="s">
        <v>12</v>
      </c>
      <c r="B7" s="4"/>
      <c r="C7" s="5"/>
      <c r="D7" s="14"/>
      <c r="E7" s="6"/>
      <c r="F7" s="5">
        <f>Tableau241213145101115789163456789101134567891011121314151617183456789101112143456789101112131415161718192021223456783456789101145678910111213141516171819202122345678910111314121819202131416131420312241112131691015161718192034562[[#This Row],[CASH]]+Tableau241213145101115789163456789101134567891011121314151617183456789101112143456789101112131415161718192021223456783456789101145678910111213141516171819202122345678910111314121819202131416131420312241112131691015161718192034562[[#This Row],[FACTURE]]</f>
        <v>0</v>
      </c>
      <c r="G7" s="9"/>
    </row>
    <row r="8" spans="1:7" ht="19" x14ac:dyDescent="0.25">
      <c r="A8" s="3" t="s">
        <v>12</v>
      </c>
      <c r="B8" s="4"/>
      <c r="C8" s="5"/>
      <c r="D8" s="14"/>
      <c r="E8" s="6"/>
      <c r="F8" s="5">
        <f>Tableau241213145101115789163456789101134567891011121314151617183456789101112143456789101112131415161718192021223456783456789101145678910111213141516171819202122345678910111314121819202131416131420312241112131691015161718192034562[[#This Row],[CASH]]+Tableau241213145101115789163456789101134567891011121314151617183456789101112143456789101112131415161718192021223456783456789101145678910111213141516171819202122345678910111314121819202131416131420312241112131691015161718192034562[[#This Row],[FACTURE]]</f>
        <v>0</v>
      </c>
      <c r="G8" s="9"/>
    </row>
    <row r="9" spans="1:7" ht="19" x14ac:dyDescent="0.25">
      <c r="A9" s="3" t="s">
        <v>13</v>
      </c>
      <c r="B9" s="4"/>
      <c r="C9" s="5"/>
      <c r="D9" s="6"/>
      <c r="E9" s="6"/>
      <c r="F9" s="5">
        <f>Tableau241213145101115789163456789101134567891011121314151617183456789101112143456789101112131415161718192021223456783456789101145678910111213141516171819202122345678910111314121819202131416131420312241112131691015161718192034562[[#This Row],[CASH]]+Tableau241213145101115789163456789101134567891011121314151617183456789101112143456789101112131415161718192021223456783456789101145678910111213141516171819202122345678910111314121819202131416131420312241112131691015161718192034562[[#This Row],[FACTURE]]</f>
        <v>0</v>
      </c>
      <c r="G9" s="9"/>
    </row>
    <row r="10" spans="1:7" ht="19" x14ac:dyDescent="0.25">
      <c r="A10" s="3" t="s">
        <v>14</v>
      </c>
      <c r="B10" s="4"/>
      <c r="C10" s="5"/>
      <c r="D10" s="6"/>
      <c r="E10" s="6"/>
      <c r="F10" s="5">
        <f>Tableau241213145101115789163456789101134567891011121314151617183456789101112143456789101112131415161718192021223456783456789101145678910111213141516171819202122345678910111314121819202131416131420312241112131691015161718192034562[[#This Row],[CASH]]+Tableau241213145101115789163456789101134567891011121314151617183456789101112143456789101112131415161718192021223456783456789101145678910111213141516171819202122345678910111314121819202131416131420312241112131691015161718192034562[[#This Row],[FACTURE]]</f>
        <v>0</v>
      </c>
      <c r="G10" s="9"/>
    </row>
    <row r="11" spans="1:7" ht="19" x14ac:dyDescent="0.25">
      <c r="A11" s="3" t="s">
        <v>15</v>
      </c>
      <c r="B11" s="4"/>
      <c r="C11" s="5"/>
      <c r="D11" s="6"/>
      <c r="E11" s="6"/>
      <c r="F11" s="5">
        <f>Tableau241213145101115789163456789101134567891011121314151617183456789101112143456789101112131415161718192021223456783456789101145678910111213141516171819202122345678910111314121819202131416131420312241112131691015161718192034562[[#This Row],[CASH]]+Tableau241213145101115789163456789101134567891011121314151617183456789101112143456789101112131415161718192021223456783456789101145678910111213141516171819202122345678910111314121819202131416131420312241112131691015161718192034562[[#This Row],[FACTURE]]</f>
        <v>0</v>
      </c>
      <c r="G11" s="9"/>
    </row>
    <row r="12" spans="1:7" ht="19" x14ac:dyDescent="0.25">
      <c r="A12" s="3" t="s">
        <v>16</v>
      </c>
      <c r="B12" s="4"/>
      <c r="C12" s="5"/>
      <c r="D12" s="6"/>
      <c r="E12" s="6"/>
      <c r="F12" s="5">
        <f>Tableau241213145101115789163456789101134567891011121314151617183456789101112143456789101112131415161718192021223456783456789101145678910111213141516171819202122345678910111314121819202131416131420312241112131691015161718192034562[[#This Row],[CASH]]+Tableau241213145101115789163456789101134567891011121314151617183456789101112143456789101112131415161718192021223456783456789101145678910111213141516171819202122345678910111314121819202131416131420312241112131691015161718192034562[[#This Row],[FACTURE]]</f>
        <v>0</v>
      </c>
      <c r="G12" s="9"/>
    </row>
    <row r="13" spans="1:7" ht="19" x14ac:dyDescent="0.25">
      <c r="A13" s="3" t="s">
        <v>17</v>
      </c>
      <c r="B13" s="4"/>
      <c r="C13" s="5"/>
      <c r="D13" s="6"/>
      <c r="E13" s="6"/>
      <c r="F13" s="5">
        <f>Tableau241213145101115789163456789101134567891011121314151617183456789101112143456789101112131415161718192021223456783456789101145678910111213141516171819202122345678910111314121819202131416131420312241112131691015161718192034562[[#This Row],[CASH]]+Tableau241213145101115789163456789101134567891011121314151617183456789101112143456789101112131415161718192021223456783456789101145678910111213141516171819202122345678910111314121819202131416131420312241112131691015161718192034562[[#This Row],[FACTURE]]</f>
        <v>0</v>
      </c>
      <c r="G13" s="9"/>
    </row>
    <row r="14" spans="1:7" ht="19" x14ac:dyDescent="0.25">
      <c r="A14" s="10" t="s">
        <v>18</v>
      </c>
      <c r="B14" s="4"/>
      <c r="C14" s="5"/>
      <c r="D14" s="6"/>
      <c r="E14" s="6"/>
      <c r="F14" s="5">
        <f>Tableau241213145101115789163456789101134567891011121314151617183456789101112143456789101112131415161718192021223456783456789101145678910111213141516171819202122345678910111314121819202131416131420312241112131691015161718192034562[[#This Row],[CASH]]+Tableau241213145101115789163456789101134567891011121314151617183456789101112143456789101112131415161718192021223456783456789101145678910111213141516171819202122345678910111314121819202131416131420312241112131691015161718192034562[[#This Row],[FACTURE]]</f>
        <v>0</v>
      </c>
      <c r="G14" s="9"/>
    </row>
    <row r="15" spans="1:7" ht="19" x14ac:dyDescent="0.25">
      <c r="A15" s="10" t="s">
        <v>19</v>
      </c>
      <c r="B15" s="4"/>
      <c r="C15" s="5"/>
      <c r="D15" s="6"/>
      <c r="E15" s="6"/>
      <c r="F15" s="5">
        <f>Tableau241213145101115789163456789101134567891011121314151617183456789101112143456789101112131415161718192021223456783456789101145678910111213141516171819202122345678910111314121819202131416131420312241112131691015161718192034562[[#This Row],[CASH]]+Tableau241213145101115789163456789101134567891011121314151617183456789101112143456789101112131415161718192021223456783456789101145678910111213141516171819202122345678910111314121819202131416131420312241112131691015161718192034562[[#This Row],[FACTURE]]</f>
        <v>0</v>
      </c>
      <c r="G15" s="9"/>
    </row>
    <row r="16" spans="1:7" ht="19" x14ac:dyDescent="0.25">
      <c r="A16" s="10" t="s">
        <v>29</v>
      </c>
      <c r="B16" s="4"/>
      <c r="C16" s="5"/>
      <c r="D16" s="6"/>
      <c r="E16" s="6"/>
      <c r="F16" s="5">
        <f>Tableau241213145101115789163456789101134567891011121314151617183456789101112143456789101112131415161718192021223456783456789101145678910111213141516171819202122345678910111314121819202131416131420312241112131691015161718192034562[[#This Row],[CASH]]+Tableau241213145101115789163456789101134567891011121314151617183456789101112143456789101112131415161718192021223456783456789101145678910111213141516171819202122345678910111314121819202131416131420312241112131691015161718192034562[[#This Row],[FACTURE]]</f>
        <v>0</v>
      </c>
      <c r="G16" s="9"/>
    </row>
    <row r="17" spans="1:7" ht="19" x14ac:dyDescent="0.25">
      <c r="A17" s="3" t="s">
        <v>20</v>
      </c>
      <c r="B17" s="4"/>
      <c r="C17" s="5"/>
      <c r="D17" s="6"/>
      <c r="E17" s="6"/>
      <c r="F17" s="5">
        <f>Tableau241213145101115789163456789101134567891011121314151617183456789101112143456789101112131415161718192021223456783456789101145678910111213141516171819202122345678910111314121819202131416131420312241112131691015161718192034562[[#This Row],[CASH]]+Tableau241213145101115789163456789101134567891011121314151617183456789101112143456789101112131415161718192021223456783456789101145678910111213141516171819202122345678910111314121819202131416131420312241112131691015161718192034562[[#This Row],[FACTURE]]</f>
        <v>0</v>
      </c>
      <c r="G17" s="9"/>
    </row>
    <row r="18" spans="1:7" ht="19" x14ac:dyDescent="0.25">
      <c r="A18" s="3" t="s">
        <v>21</v>
      </c>
      <c r="B18" s="4"/>
      <c r="C18" s="5"/>
      <c r="D18" s="6"/>
      <c r="E18" s="6"/>
      <c r="F18" s="5">
        <f>Tableau241213145101115789163456789101134567891011121314151617183456789101112143456789101112131415161718192021223456783456789101145678910111213141516171819202122345678910111314121819202131416131420312241112131691015161718192034562[[#This Row],[CASH]]+Tableau241213145101115789163456789101134567891011121314151617183456789101112143456789101112131415161718192021223456783456789101145678910111213141516171819202122345678910111314121819202131416131420312241112131691015161718192034562[[#This Row],[FACTURE]]</f>
        <v>0</v>
      </c>
      <c r="G18" s="9"/>
    </row>
    <row r="19" spans="1:7" ht="19" x14ac:dyDescent="0.25">
      <c r="A19" s="3" t="s">
        <v>22</v>
      </c>
      <c r="B19" s="4">
        <v>19</v>
      </c>
      <c r="C19" s="5"/>
      <c r="D19" s="14">
        <v>66.314999999999998</v>
      </c>
      <c r="E19" s="6"/>
      <c r="F19" s="5">
        <f>Tableau241213145101115789163456789101134567891011121314151617183456789101112143456789101112131415161718192021223456783456789101145678910111213141516171819202122345678910111314121819202131416131420312241112131691015161718192034562[[#This Row],[CASH]]+Tableau241213145101115789163456789101134567891011121314151617183456789101112143456789101112131415161718192021223456783456789101145678910111213141516171819202122345678910111314121819202131416131420312241112131691015161718192034562[[#This Row],[FACTURE]]</f>
        <v>66.314999999999998</v>
      </c>
      <c r="G19" s="9"/>
    </row>
    <row r="20" spans="1:7" ht="19" x14ac:dyDescent="0.25">
      <c r="A20" s="3" t="s">
        <v>23</v>
      </c>
      <c r="B20" s="4"/>
      <c r="C20" s="5"/>
      <c r="D20" s="6"/>
      <c r="E20" s="6"/>
      <c r="F20" s="5">
        <f>Tableau241213145101115789163456789101134567891011121314151617183456789101112143456789101112131415161718192021223456783456789101145678910111213141516171819202122345678910111314121819202131416131420312241112131691015161718192034562[[#This Row],[CASH]]+Tableau241213145101115789163456789101134567891011121314151617183456789101112143456789101112131415161718192021223456783456789101145678910111213141516171819202122345678910111314121819202131416131420312241112131691015161718192034562[[#This Row],[FACTURE]]</f>
        <v>0</v>
      </c>
      <c r="G20" s="9"/>
    </row>
    <row r="21" spans="1:7" ht="19" x14ac:dyDescent="0.25">
      <c r="A21" s="3" t="s">
        <v>24</v>
      </c>
      <c r="B21" s="4"/>
      <c r="C21" s="5"/>
      <c r="D21" s="6"/>
      <c r="E21" s="6"/>
      <c r="F21" s="5">
        <f>Tableau241213145101115789163456789101134567891011121314151617183456789101112143456789101112131415161718192021223456783456789101145678910111213141516171819202122345678910111314121819202131416131420312241112131691015161718192034562[[#This Row],[CASH]]+Tableau241213145101115789163456789101134567891011121314151617183456789101112143456789101112131415161718192021223456783456789101145678910111213141516171819202122345678910111314121819202131416131420312241112131691015161718192034562[[#This Row],[FACTURE]]</f>
        <v>0</v>
      </c>
      <c r="G21" s="9"/>
    </row>
    <row r="22" spans="1:7" ht="19" x14ac:dyDescent="0.25">
      <c r="A22" s="3" t="s">
        <v>25</v>
      </c>
      <c r="B22" s="4">
        <v>2</v>
      </c>
      <c r="C22" s="6">
        <v>7.75</v>
      </c>
      <c r="D22" s="6"/>
      <c r="E22" s="6"/>
      <c r="F22" s="5">
        <f>Tableau241213145101115789163456789101134567891011121314151617183456789101112143456789101112131415161718192021223456783456789101145678910111213141516171819202122345678910111314121819202131416131420312241112131691015161718192034562[[#This Row],[CASH]]+Tableau241213145101115789163456789101134567891011121314151617183456789101112143456789101112131415161718192021223456783456789101145678910111213141516171819202122345678910111314121819202131416131420312241112131691015161718192034562[[#This Row],[FACTURE]]</f>
        <v>7.75</v>
      </c>
      <c r="G22" s="9"/>
    </row>
    <row r="23" spans="1:7" ht="19" x14ac:dyDescent="0.25">
      <c r="A23" s="3" t="s">
        <v>26</v>
      </c>
      <c r="B23" s="4"/>
      <c r="C23" s="5"/>
      <c r="D23" s="6"/>
      <c r="E23" s="6"/>
      <c r="F23" s="5">
        <f>Tableau241213145101115789163456789101134567891011121314151617183456789101112143456789101112131415161718192021223456783456789101145678910111213141516171819202122345678910111314121819202131416131420312241112131691015161718192034562[[#This Row],[CASH]]+Tableau241213145101115789163456789101134567891011121314151617183456789101112143456789101112131415161718192021223456783456789101145678910111213141516171819202122345678910111314121819202131416131420312241112131691015161718192034562[[#This Row],[FACTURE]]</f>
        <v>0</v>
      </c>
      <c r="G23" s="9"/>
    </row>
    <row r="24" spans="1:7" ht="19" x14ac:dyDescent="0.25">
      <c r="A24" s="3" t="s">
        <v>27</v>
      </c>
      <c r="B24" s="4"/>
      <c r="C24" s="5"/>
      <c r="D24" s="14"/>
      <c r="E24" s="6"/>
      <c r="F24" s="5">
        <f>Tableau241213145101115789163456789101134567891011121314151617183456789101112143456789101112131415161718192021223456783456789101145678910111213141516171819202122345678910111314121819202131416131420312241112131691015161718192034562[[#This Row],[CASH]]+Tableau241213145101115789163456789101134567891011121314151617183456789101112143456789101112131415161718192021223456783456789101145678910111213141516171819202122345678910111314121819202131416131420312241112131691015161718192034562[[#This Row],[FACTURE]]</f>
        <v>0</v>
      </c>
      <c r="G24" s="9"/>
    </row>
    <row r="25" spans="1:7" ht="19" x14ac:dyDescent="0.25">
      <c r="A25" s="3" t="s">
        <v>28</v>
      </c>
      <c r="B25" s="4"/>
      <c r="C25" s="5"/>
      <c r="D25" s="6"/>
      <c r="E25" s="6"/>
      <c r="F25" s="5">
        <f>Tableau241213145101115789163456789101134567891011121314151617183456789101112143456789101112131415161718192021223456783456789101145678910111213141516171819202122345678910111314121819202131416131420312241112131691015161718192034562[[#This Row],[CASH]]+Tableau241213145101115789163456789101134567891011121314151617183456789101112143456789101112131415161718192021223456783456789101145678910111213141516171819202122345678910111314121819202131416131420312241112131691015161718192034562[[#This Row],[FACTURE]]</f>
        <v>0</v>
      </c>
      <c r="G25" s="9"/>
    </row>
    <row r="26" spans="1:7" ht="19" x14ac:dyDescent="0.25">
      <c r="A26" s="3" t="s">
        <v>30</v>
      </c>
      <c r="B26" s="4"/>
      <c r="C26" s="5"/>
      <c r="D26" s="6"/>
      <c r="E26" s="6"/>
      <c r="F26" s="5">
        <f>Tableau241213145101115789163456789101134567891011121314151617183456789101112143456789101112131415161718192021223456783456789101145678910111213141516171819202122345678910111314121819202131416131420312241112131691015161718192034562[[#This Row],[CASH]]+Tableau241213145101115789163456789101134567891011121314151617183456789101112143456789101112131415161718192021223456783456789101145678910111213141516171819202122345678910111314121819202131416131420312241112131691015161718192034562[[#This Row],[FACTURE]]</f>
        <v>0</v>
      </c>
      <c r="G26" s="9"/>
    </row>
    <row r="27" spans="1:7" ht="19" x14ac:dyDescent="0.25">
      <c r="A27" s="3" t="s">
        <v>31</v>
      </c>
      <c r="B27" s="4"/>
      <c r="C27" s="5"/>
      <c r="D27" s="6"/>
      <c r="E27" s="6"/>
      <c r="F27" s="5">
        <f>Tableau241213145101115789163456789101134567891011121314151617183456789101112143456789101112131415161718192021223456783456789101145678910111213141516171819202122345678910111314121819202131416131420312241112131691015161718192034562[[#This Row],[CASH]]+Tableau241213145101115789163456789101134567891011121314151617183456789101112143456789101112131415161718192021223456783456789101145678910111213141516171819202122345678910111314121819202131416131420312241112131691015161718192034562[[#This Row],[FACTURE]]</f>
        <v>0</v>
      </c>
      <c r="G27" s="9"/>
    </row>
    <row r="28" spans="1:7" ht="19" x14ac:dyDescent="0.25">
      <c r="A28" s="3" t="s">
        <v>32</v>
      </c>
      <c r="B28" s="4"/>
      <c r="C28" s="5"/>
      <c r="D28" s="6"/>
      <c r="E28" s="6"/>
      <c r="F28" s="5">
        <f>Tableau241213145101115789163456789101134567891011121314151617183456789101112143456789101112131415161718192021223456783456789101145678910111213141516171819202122345678910111314121819202131416131420312241112131691015161718192034562[[#This Row],[CASH]]+Tableau241213145101115789163456789101134567891011121314151617183456789101112143456789101112131415161718192021223456783456789101145678910111213141516171819202122345678910111314121819202131416131420312241112131691015161718192034562[[#This Row],[FACTURE]]</f>
        <v>0</v>
      </c>
      <c r="G28" s="9"/>
    </row>
    <row r="29" spans="1:7" ht="19" x14ac:dyDescent="0.25">
      <c r="A29" s="3" t="s">
        <v>33</v>
      </c>
      <c r="B29" s="4"/>
      <c r="C29" s="5"/>
      <c r="D29" s="14"/>
      <c r="E29" s="6"/>
      <c r="F29" s="5">
        <f>Tableau241213145101115789163456789101134567891011121314151617183456789101112143456789101112131415161718192021223456783456789101145678910111213141516171819202122345678910111314121819202131416131420312241112131691015161718192034562[[#This Row],[CASH]]+Tableau241213145101115789163456789101134567891011121314151617183456789101112143456789101112131415161718192021223456783456789101145678910111213141516171819202122345678910111314121819202131416131420312241112131691015161718192034562[[#This Row],[FACTURE]]</f>
        <v>0</v>
      </c>
      <c r="G29" s="9"/>
    </row>
    <row r="30" spans="1:7" ht="19" x14ac:dyDescent="0.25">
      <c r="A30" s="3" t="s">
        <v>34</v>
      </c>
      <c r="B30" s="4"/>
      <c r="C30" s="5"/>
      <c r="D30" s="14"/>
      <c r="E30" s="6"/>
      <c r="F30" s="5">
        <f>Tableau241213145101115789163456789101134567891011121314151617183456789101112143456789101112131415161718192021223456783456789101145678910111213141516171819202122345678910111314121819202131416131420312241112131691015161718192034562[[#This Row],[CASH]]+Tableau241213145101115789163456789101134567891011121314151617183456789101112143456789101112131415161718192021223456783456789101145678910111213141516171819202122345678910111314121819202131416131420312241112131691015161718192034562[[#This Row],[FACTURE]]</f>
        <v>0</v>
      </c>
      <c r="G30" s="9"/>
    </row>
    <row r="31" spans="1:7" ht="19" x14ac:dyDescent="0.25">
      <c r="A31" s="3" t="s">
        <v>35</v>
      </c>
      <c r="B31" s="4"/>
      <c r="C31" s="5"/>
      <c r="D31" s="6"/>
      <c r="E31" s="6"/>
      <c r="F31" s="5">
        <f>Tableau241213145101115789163456789101134567891011121314151617183456789101112143456789101112131415161718192021223456783456789101145678910111213141516171819202122345678910111314121819202131416131420312241112131691015161718192034562[[#This Row],[CASH]]+Tableau241213145101115789163456789101134567891011121314151617183456789101112143456789101112131415161718192021223456783456789101145678910111213141516171819202122345678910111314121819202131416131420312241112131691015161718192034562[[#This Row],[FACTURE]]</f>
        <v>0</v>
      </c>
      <c r="G31" s="9"/>
    </row>
    <row r="32" spans="1:7" ht="19" x14ac:dyDescent="0.25">
      <c r="A32" s="11" t="s">
        <v>5</v>
      </c>
      <c r="B32" s="12">
        <f>SUM(B2:B31)</f>
        <v>21</v>
      </c>
      <c r="C32" s="13">
        <f>SUM(C2:C31)</f>
        <v>7.75</v>
      </c>
      <c r="D32" s="13">
        <f>SUM(D2:D31)</f>
        <v>66.314999999999998</v>
      </c>
      <c r="E32" s="13"/>
      <c r="F32" s="5">
        <f>Tableau241213145101115789163456789101134567891011121314151617183456789101112143456789101112131415161718192021223456783456789101145678910111213141516171819202122345678910111314121819202131416131420312241112131691015161718192034562[[#This Row],[FACTURE]]+Tableau241213145101115789163456789101134567891011121314151617183456789101112143456789101112131415161718192021223456783456789101145678910111213141516171819202122345678910111314121819202131416131420312241112131691015161718192034562[[#This Row],[CASH]]</f>
        <v>74.064999999999998</v>
      </c>
      <c r="G32" s="9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opLeftCell="A4" workbookViewId="0">
      <selection activeCell="D19" sqref="D19"/>
    </sheetView>
  </sheetViews>
  <sheetFormatPr baseColWidth="10" defaultRowHeight="16" x14ac:dyDescent="0.2"/>
  <cols>
    <col min="1" max="1" width="33.5" bestFit="1" customWidth="1"/>
    <col min="2" max="2" width="23.33203125" bestFit="1" customWidth="1"/>
    <col min="3" max="3" width="16.6640625" bestFit="1" customWidth="1"/>
    <col min="4" max="4" width="22.5" bestFit="1" customWidth="1"/>
    <col min="5" max="5" width="22.5" customWidth="1"/>
    <col min="6" max="6" width="17.83203125" bestFit="1" customWidth="1"/>
    <col min="7" max="7" width="85.1640625" bestFit="1" customWidth="1"/>
  </cols>
  <sheetData>
    <row r="1" spans="1:7" ht="2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</row>
    <row r="2" spans="1:7" s="4" customFormat="1" ht="19" x14ac:dyDescent="0.2">
      <c r="A2" s="3" t="s">
        <v>7</v>
      </c>
      <c r="C2" s="5"/>
      <c r="D2" s="6"/>
      <c r="E2" s="6"/>
      <c r="F2" s="5">
        <f>Tableau2412131451011157891634567891011345678910111213141516171834567891011121434567891011121314151617181920212234567834567891011456789101112131415161718192021223456789101113141218192021314161314203122411121316910151617181920345628[[#This Row],[CASH]]+Tableau2412131451011157891634567891011345678910111213141516171834567891011121434567891011121314151617181920212234567834567891011456789101112131415161718192021223456789101113141218192021314161314203122411121316910151617181920345628[[#This Row],[FACTURE]]</f>
        <v>0</v>
      </c>
      <c r="G2" s="7"/>
    </row>
    <row r="3" spans="1:7" s="4" customFormat="1" ht="19" x14ac:dyDescent="0.2">
      <c r="A3" s="3" t="s">
        <v>8</v>
      </c>
      <c r="C3" s="5"/>
      <c r="D3" s="6"/>
      <c r="E3" s="6"/>
      <c r="F3" s="5">
        <f>Tableau2412131451011157891634567891011345678910111213141516171834567891011121434567891011121314151617181920212234567834567891011456789101112131415161718192021223456789101113141218192021314161314203122411121316910151617181920345628[[#This Row],[CASH]]+Tableau2412131451011157891634567891011345678910111213141516171834567891011121434567891011121314151617181920212234567834567891011456789101112131415161718192021223456789101113141218192021314161314203122411121316910151617181920345628[[#This Row],[FACTURE]]</f>
        <v>0</v>
      </c>
      <c r="G3" s="7"/>
    </row>
    <row r="4" spans="1:7" ht="19" x14ac:dyDescent="0.25">
      <c r="A4" s="3" t="s">
        <v>9</v>
      </c>
      <c r="B4" s="4"/>
      <c r="C4" s="8"/>
      <c r="D4" s="6"/>
      <c r="E4" s="6"/>
      <c r="F4" s="5">
        <f>Tableau2412131451011157891634567891011345678910111213141516171834567891011121434567891011121314151617181920212234567834567891011456789101112131415161718192021223456789101113141218192021314161314203122411121316910151617181920345628[[#This Row],[CASH]]+Tableau2412131451011157891634567891011345678910111213141516171834567891011121434567891011121314151617181920212234567834567891011456789101112131415161718192021223456789101113141218192021314161314203122411121316910151617181920345628[[#This Row],[FACTURE]]</f>
        <v>0</v>
      </c>
      <c r="G4" s="9"/>
    </row>
    <row r="5" spans="1:7" ht="19" x14ac:dyDescent="0.25">
      <c r="A5" s="3" t="s">
        <v>10</v>
      </c>
      <c r="B5" s="4"/>
      <c r="C5" s="6"/>
      <c r="D5" s="6"/>
      <c r="E5" s="6"/>
      <c r="F5" s="5">
        <f>Tableau2412131451011157891634567891011345678910111213141516171834567891011121434567891011121314151617181920212234567834567891011456789101112131415161718192021223456789101113141218192021314161314203122411121316910151617181920345628[[#This Row],[CASH]]+Tableau2412131451011157891634567891011345678910111213141516171834567891011121434567891011121314151617181920212234567834567891011456789101112131415161718192021223456789101113141218192021314161314203122411121316910151617181920345628[[#This Row],[FACTURE]]</f>
        <v>0</v>
      </c>
      <c r="G5" s="9"/>
    </row>
    <row r="6" spans="1:7" ht="19" x14ac:dyDescent="0.25">
      <c r="A6" s="3" t="s">
        <v>11</v>
      </c>
      <c r="B6" s="4"/>
      <c r="C6" s="5"/>
      <c r="D6" s="6"/>
      <c r="E6" s="6"/>
      <c r="F6" s="5">
        <f>Tableau2412131451011157891634567891011345678910111213141516171834567891011121434567891011121314151617181920212234567834567891011456789101112131415161718192021223456789101113141218192021314161314203122411121316910151617181920345628[[#This Row],[CASH]]+Tableau2412131451011157891634567891011345678910111213141516171834567891011121434567891011121314151617181920212234567834567891011456789101112131415161718192021223456789101113141218192021314161314203122411121316910151617181920345628[[#This Row],[FACTURE]]</f>
        <v>0</v>
      </c>
      <c r="G6" s="9"/>
    </row>
    <row r="7" spans="1:7" ht="19" x14ac:dyDescent="0.25">
      <c r="A7" s="3" t="s">
        <v>12</v>
      </c>
      <c r="B7" s="4"/>
      <c r="C7" s="5"/>
      <c r="D7" s="14"/>
      <c r="E7" s="6"/>
      <c r="F7" s="5">
        <f>Tableau2412131451011157891634567891011345678910111213141516171834567891011121434567891011121314151617181920212234567834567891011456789101112131415161718192021223456789101113141218192021314161314203122411121316910151617181920345628[[#This Row],[CASH]]+Tableau2412131451011157891634567891011345678910111213141516171834567891011121434567891011121314151617181920212234567834567891011456789101112131415161718192021223456789101113141218192021314161314203122411121316910151617181920345628[[#This Row],[FACTURE]]</f>
        <v>0</v>
      </c>
      <c r="G7" s="9"/>
    </row>
    <row r="8" spans="1:7" ht="19" x14ac:dyDescent="0.25">
      <c r="A8" s="3" t="s">
        <v>12</v>
      </c>
      <c r="B8" s="4"/>
      <c r="C8" s="5"/>
      <c r="D8" s="14"/>
      <c r="E8" s="6"/>
      <c r="F8" s="5">
        <f>Tableau2412131451011157891634567891011345678910111213141516171834567891011121434567891011121314151617181920212234567834567891011456789101112131415161718192021223456789101113141218192021314161314203122411121316910151617181920345628[[#This Row],[CASH]]+Tableau2412131451011157891634567891011345678910111213141516171834567891011121434567891011121314151617181920212234567834567891011456789101112131415161718192021223456789101113141218192021314161314203122411121316910151617181920345628[[#This Row],[FACTURE]]</f>
        <v>0</v>
      </c>
      <c r="G8" s="9"/>
    </row>
    <row r="9" spans="1:7" ht="19" x14ac:dyDescent="0.25">
      <c r="A9" s="3" t="s">
        <v>13</v>
      </c>
      <c r="B9" s="4"/>
      <c r="C9" s="5"/>
      <c r="D9" s="6"/>
      <c r="E9" s="6"/>
      <c r="F9" s="5">
        <f>Tableau2412131451011157891634567891011345678910111213141516171834567891011121434567891011121314151617181920212234567834567891011456789101112131415161718192021223456789101113141218192021314161314203122411121316910151617181920345628[[#This Row],[CASH]]+Tableau2412131451011157891634567891011345678910111213141516171834567891011121434567891011121314151617181920212234567834567891011456789101112131415161718192021223456789101113141218192021314161314203122411121316910151617181920345628[[#This Row],[FACTURE]]</f>
        <v>0</v>
      </c>
      <c r="G9" s="9"/>
    </row>
    <row r="10" spans="1:7" ht="19" x14ac:dyDescent="0.25">
      <c r="A10" s="3" t="s">
        <v>14</v>
      </c>
      <c r="B10" s="4"/>
      <c r="C10" s="5"/>
      <c r="D10" s="6"/>
      <c r="E10" s="6"/>
      <c r="F10" s="5">
        <f>Tableau2412131451011157891634567891011345678910111213141516171834567891011121434567891011121314151617181920212234567834567891011456789101112131415161718192021223456789101113141218192021314161314203122411121316910151617181920345628[[#This Row],[CASH]]+Tableau2412131451011157891634567891011345678910111213141516171834567891011121434567891011121314151617181920212234567834567891011456789101112131415161718192021223456789101113141218192021314161314203122411121316910151617181920345628[[#This Row],[FACTURE]]</f>
        <v>0</v>
      </c>
      <c r="G10" s="9"/>
    </row>
    <row r="11" spans="1:7" ht="19" x14ac:dyDescent="0.25">
      <c r="A11" s="3" t="s">
        <v>15</v>
      </c>
      <c r="B11" s="4"/>
      <c r="C11" s="5"/>
      <c r="D11" s="6"/>
      <c r="E11" s="6"/>
      <c r="F11" s="5">
        <f>Tableau2412131451011157891634567891011345678910111213141516171834567891011121434567891011121314151617181920212234567834567891011456789101112131415161718192021223456789101113141218192021314161314203122411121316910151617181920345628[[#This Row],[CASH]]+Tableau2412131451011157891634567891011345678910111213141516171834567891011121434567891011121314151617181920212234567834567891011456789101112131415161718192021223456789101113141218192021314161314203122411121316910151617181920345628[[#This Row],[FACTURE]]</f>
        <v>0</v>
      </c>
      <c r="G11" s="9"/>
    </row>
    <row r="12" spans="1:7" ht="19" x14ac:dyDescent="0.25">
      <c r="A12" s="3" t="s">
        <v>16</v>
      </c>
      <c r="B12" s="4"/>
      <c r="C12" s="5"/>
      <c r="D12" s="6"/>
      <c r="E12" s="6"/>
      <c r="F12" s="5">
        <f>Tableau2412131451011157891634567891011345678910111213141516171834567891011121434567891011121314151617181920212234567834567891011456789101112131415161718192021223456789101113141218192021314161314203122411121316910151617181920345628[[#This Row],[CASH]]+Tableau2412131451011157891634567891011345678910111213141516171834567891011121434567891011121314151617181920212234567834567891011456789101112131415161718192021223456789101113141218192021314161314203122411121316910151617181920345628[[#This Row],[FACTURE]]</f>
        <v>0</v>
      </c>
      <c r="G12" s="9"/>
    </row>
    <row r="13" spans="1:7" ht="19" x14ac:dyDescent="0.25">
      <c r="A13" s="3" t="s">
        <v>17</v>
      </c>
      <c r="B13" s="4"/>
      <c r="C13" s="5"/>
      <c r="D13" s="6"/>
      <c r="E13" s="6"/>
      <c r="F13" s="5">
        <f>Tableau2412131451011157891634567891011345678910111213141516171834567891011121434567891011121314151617181920212234567834567891011456789101112131415161718192021223456789101113141218192021314161314203122411121316910151617181920345628[[#This Row],[CASH]]+Tableau2412131451011157891634567891011345678910111213141516171834567891011121434567891011121314151617181920212234567834567891011456789101112131415161718192021223456789101113141218192021314161314203122411121316910151617181920345628[[#This Row],[FACTURE]]</f>
        <v>0</v>
      </c>
      <c r="G13" s="9"/>
    </row>
    <row r="14" spans="1:7" ht="19" x14ac:dyDescent="0.25">
      <c r="A14" s="10" t="s">
        <v>18</v>
      </c>
      <c r="B14" s="4"/>
      <c r="C14" s="5"/>
      <c r="D14" s="6"/>
      <c r="E14" s="6"/>
      <c r="F14" s="5">
        <f>Tableau2412131451011157891634567891011345678910111213141516171834567891011121434567891011121314151617181920212234567834567891011456789101112131415161718192021223456789101113141218192021314161314203122411121316910151617181920345628[[#This Row],[CASH]]+Tableau2412131451011157891634567891011345678910111213141516171834567891011121434567891011121314151617181920212234567834567891011456789101112131415161718192021223456789101113141218192021314161314203122411121316910151617181920345628[[#This Row],[FACTURE]]</f>
        <v>0</v>
      </c>
      <c r="G14" s="9"/>
    </row>
    <row r="15" spans="1:7" ht="19" x14ac:dyDescent="0.25">
      <c r="A15" s="10" t="s">
        <v>19</v>
      </c>
      <c r="B15" s="4"/>
      <c r="C15" s="5"/>
      <c r="D15" s="6"/>
      <c r="E15" s="6"/>
      <c r="F15" s="5">
        <f>Tableau2412131451011157891634567891011345678910111213141516171834567891011121434567891011121314151617181920212234567834567891011456789101112131415161718192021223456789101113141218192021314161314203122411121316910151617181920345628[[#This Row],[CASH]]+Tableau2412131451011157891634567891011345678910111213141516171834567891011121434567891011121314151617181920212234567834567891011456789101112131415161718192021223456789101113141218192021314161314203122411121316910151617181920345628[[#This Row],[FACTURE]]</f>
        <v>0</v>
      </c>
      <c r="G15" s="9"/>
    </row>
    <row r="16" spans="1:7" ht="19" x14ac:dyDescent="0.25">
      <c r="A16" s="10" t="s">
        <v>29</v>
      </c>
      <c r="B16" s="4"/>
      <c r="C16" s="5"/>
      <c r="D16" s="6"/>
      <c r="E16" s="6"/>
      <c r="F16" s="5">
        <f>Tableau2412131451011157891634567891011345678910111213141516171834567891011121434567891011121314151617181920212234567834567891011456789101112131415161718192021223456789101113141218192021314161314203122411121316910151617181920345628[[#This Row],[CASH]]+Tableau2412131451011157891634567891011345678910111213141516171834567891011121434567891011121314151617181920212234567834567891011456789101112131415161718192021223456789101113141218192021314161314203122411121316910151617181920345628[[#This Row],[FACTURE]]</f>
        <v>0</v>
      </c>
      <c r="G16" s="9"/>
    </row>
    <row r="17" spans="1:7" ht="19" x14ac:dyDescent="0.25">
      <c r="A17" s="3" t="s">
        <v>20</v>
      </c>
      <c r="B17" s="4"/>
      <c r="C17" s="5"/>
      <c r="D17" s="6"/>
      <c r="E17" s="6"/>
      <c r="F17" s="5">
        <f>Tableau2412131451011157891634567891011345678910111213141516171834567891011121434567891011121314151617181920212234567834567891011456789101112131415161718192021223456789101113141218192021314161314203122411121316910151617181920345628[[#This Row],[CASH]]+Tableau2412131451011157891634567891011345678910111213141516171834567891011121434567891011121314151617181920212234567834567891011456789101112131415161718192021223456789101113141218192021314161314203122411121316910151617181920345628[[#This Row],[FACTURE]]</f>
        <v>0</v>
      </c>
      <c r="G17" s="9"/>
    </row>
    <row r="18" spans="1:7" ht="19" x14ac:dyDescent="0.25">
      <c r="A18" s="3" t="s">
        <v>21</v>
      </c>
      <c r="B18" s="4"/>
      <c r="C18" s="5"/>
      <c r="D18" s="6"/>
      <c r="E18" s="6"/>
      <c r="F18" s="5">
        <f>Tableau2412131451011157891634567891011345678910111213141516171834567891011121434567891011121314151617181920212234567834567891011456789101112131415161718192021223456789101113141218192021314161314203122411121316910151617181920345628[[#This Row],[CASH]]+Tableau2412131451011157891634567891011345678910111213141516171834567891011121434567891011121314151617181920212234567834567891011456789101112131415161718192021223456789101113141218192021314161314203122411121316910151617181920345628[[#This Row],[FACTURE]]</f>
        <v>0</v>
      </c>
      <c r="G18" s="9"/>
    </row>
    <row r="19" spans="1:7" ht="19" x14ac:dyDescent="0.25">
      <c r="A19" s="3" t="s">
        <v>22</v>
      </c>
      <c r="B19" s="4">
        <v>8</v>
      </c>
      <c r="C19" s="5"/>
      <c r="D19" s="14">
        <v>23.785</v>
      </c>
      <c r="E19" s="6"/>
      <c r="F19" s="5">
        <f>Tableau2412131451011157891634567891011345678910111213141516171834567891011121434567891011121314151617181920212234567834567891011456789101112131415161718192021223456789101113141218192021314161314203122411121316910151617181920345628[[#This Row],[CASH]]+Tableau2412131451011157891634567891011345678910111213141516171834567891011121434567891011121314151617181920212234567834567891011456789101112131415161718192021223456789101113141218192021314161314203122411121316910151617181920345628[[#This Row],[FACTURE]]</f>
        <v>23.785</v>
      </c>
      <c r="G19" s="9"/>
    </row>
    <row r="20" spans="1:7" ht="19" x14ac:dyDescent="0.25">
      <c r="A20" s="3" t="s">
        <v>23</v>
      </c>
      <c r="B20" s="4"/>
      <c r="C20" s="5"/>
      <c r="D20" s="6"/>
      <c r="E20" s="6"/>
      <c r="F20" s="5">
        <f>Tableau2412131451011157891634567891011345678910111213141516171834567891011121434567891011121314151617181920212234567834567891011456789101112131415161718192021223456789101113141218192021314161314203122411121316910151617181920345628[[#This Row],[CASH]]+Tableau2412131451011157891634567891011345678910111213141516171834567891011121434567891011121314151617181920212234567834567891011456789101112131415161718192021223456789101113141218192021314161314203122411121316910151617181920345628[[#This Row],[FACTURE]]</f>
        <v>0</v>
      </c>
      <c r="G20" s="9"/>
    </row>
    <row r="21" spans="1:7" ht="19" x14ac:dyDescent="0.25">
      <c r="A21" s="3" t="s">
        <v>24</v>
      </c>
      <c r="B21" s="4"/>
      <c r="C21" s="5"/>
      <c r="D21" s="6"/>
      <c r="E21" s="6"/>
      <c r="F21" s="5">
        <f>Tableau2412131451011157891634567891011345678910111213141516171834567891011121434567891011121314151617181920212234567834567891011456789101112131415161718192021223456789101113141218192021314161314203122411121316910151617181920345628[[#This Row],[CASH]]+Tableau2412131451011157891634567891011345678910111213141516171834567891011121434567891011121314151617181920212234567834567891011456789101112131415161718192021223456789101113141218192021314161314203122411121316910151617181920345628[[#This Row],[FACTURE]]</f>
        <v>0</v>
      </c>
      <c r="G21" s="9"/>
    </row>
    <row r="22" spans="1:7" ht="19" x14ac:dyDescent="0.25">
      <c r="A22" s="3" t="s">
        <v>25</v>
      </c>
      <c r="B22" s="4">
        <v>1</v>
      </c>
      <c r="C22" s="6">
        <v>7.1</v>
      </c>
      <c r="D22" s="6"/>
      <c r="E22" s="6"/>
      <c r="F22" s="5">
        <f>Tableau2412131451011157891634567891011345678910111213141516171834567891011121434567891011121314151617181920212234567834567891011456789101112131415161718192021223456789101113141218192021314161314203122411121316910151617181920345628[[#This Row],[CASH]]+Tableau2412131451011157891634567891011345678910111213141516171834567891011121434567891011121314151617181920212234567834567891011456789101112131415161718192021223456789101113141218192021314161314203122411121316910151617181920345628[[#This Row],[FACTURE]]</f>
        <v>7.1</v>
      </c>
      <c r="G22" s="9"/>
    </row>
    <row r="23" spans="1:7" ht="19" x14ac:dyDescent="0.25">
      <c r="A23" s="3" t="s">
        <v>26</v>
      </c>
      <c r="B23" s="4"/>
      <c r="C23" s="5"/>
      <c r="D23" s="6"/>
      <c r="E23" s="6"/>
      <c r="F23" s="5">
        <f>Tableau2412131451011157891634567891011345678910111213141516171834567891011121434567891011121314151617181920212234567834567891011456789101112131415161718192021223456789101113141218192021314161314203122411121316910151617181920345628[[#This Row],[CASH]]+Tableau2412131451011157891634567891011345678910111213141516171834567891011121434567891011121314151617181920212234567834567891011456789101112131415161718192021223456789101113141218192021314161314203122411121316910151617181920345628[[#This Row],[FACTURE]]</f>
        <v>0</v>
      </c>
      <c r="G23" s="9"/>
    </row>
    <row r="24" spans="1:7" ht="19" x14ac:dyDescent="0.25">
      <c r="A24" s="3" t="s">
        <v>27</v>
      </c>
      <c r="B24" s="4"/>
      <c r="C24" s="5"/>
      <c r="D24" s="14"/>
      <c r="E24" s="6"/>
      <c r="F24" s="5">
        <f>Tableau2412131451011157891634567891011345678910111213141516171834567891011121434567891011121314151617181920212234567834567891011456789101112131415161718192021223456789101113141218192021314161314203122411121316910151617181920345628[[#This Row],[CASH]]+Tableau2412131451011157891634567891011345678910111213141516171834567891011121434567891011121314151617181920212234567834567891011456789101112131415161718192021223456789101113141218192021314161314203122411121316910151617181920345628[[#This Row],[FACTURE]]</f>
        <v>0</v>
      </c>
      <c r="G24" s="9"/>
    </row>
    <row r="25" spans="1:7" ht="19" x14ac:dyDescent="0.25">
      <c r="A25" s="3" t="s">
        <v>28</v>
      </c>
      <c r="B25" s="4"/>
      <c r="C25" s="5"/>
      <c r="D25" s="6"/>
      <c r="E25" s="6"/>
      <c r="F25" s="5">
        <f>Tableau2412131451011157891634567891011345678910111213141516171834567891011121434567891011121314151617181920212234567834567891011456789101112131415161718192021223456789101113141218192021314161314203122411121316910151617181920345628[[#This Row],[CASH]]+Tableau2412131451011157891634567891011345678910111213141516171834567891011121434567891011121314151617181920212234567834567891011456789101112131415161718192021223456789101113141218192021314161314203122411121316910151617181920345628[[#This Row],[FACTURE]]</f>
        <v>0</v>
      </c>
      <c r="G25" s="9"/>
    </row>
    <row r="26" spans="1:7" ht="19" x14ac:dyDescent="0.25">
      <c r="A26" s="3" t="s">
        <v>30</v>
      </c>
      <c r="B26" s="4"/>
      <c r="C26" s="5"/>
      <c r="D26" s="6"/>
      <c r="E26" s="6"/>
      <c r="F26" s="5">
        <f>Tableau2412131451011157891634567891011345678910111213141516171834567891011121434567891011121314151617181920212234567834567891011456789101112131415161718192021223456789101113141218192021314161314203122411121316910151617181920345628[[#This Row],[CASH]]+Tableau2412131451011157891634567891011345678910111213141516171834567891011121434567891011121314151617181920212234567834567891011456789101112131415161718192021223456789101113141218192021314161314203122411121316910151617181920345628[[#This Row],[FACTURE]]</f>
        <v>0</v>
      </c>
      <c r="G26" s="9"/>
    </row>
    <row r="27" spans="1:7" ht="19" x14ac:dyDescent="0.25">
      <c r="A27" s="3" t="s">
        <v>31</v>
      </c>
      <c r="B27" s="4"/>
      <c r="C27" s="5"/>
      <c r="D27" s="6"/>
      <c r="E27" s="6"/>
      <c r="F27" s="5">
        <f>Tableau2412131451011157891634567891011345678910111213141516171834567891011121434567891011121314151617181920212234567834567891011456789101112131415161718192021223456789101113141218192021314161314203122411121316910151617181920345628[[#This Row],[CASH]]+Tableau2412131451011157891634567891011345678910111213141516171834567891011121434567891011121314151617181920212234567834567891011456789101112131415161718192021223456789101113141218192021314161314203122411121316910151617181920345628[[#This Row],[FACTURE]]</f>
        <v>0</v>
      </c>
      <c r="G27" s="9"/>
    </row>
    <row r="28" spans="1:7" ht="19" x14ac:dyDescent="0.25">
      <c r="A28" s="3" t="s">
        <v>32</v>
      </c>
      <c r="B28" s="4"/>
      <c r="C28" s="5"/>
      <c r="D28" s="6"/>
      <c r="E28" s="6"/>
      <c r="F28" s="5">
        <f>Tableau2412131451011157891634567891011345678910111213141516171834567891011121434567891011121314151617181920212234567834567891011456789101112131415161718192021223456789101113141218192021314161314203122411121316910151617181920345628[[#This Row],[CASH]]+Tableau2412131451011157891634567891011345678910111213141516171834567891011121434567891011121314151617181920212234567834567891011456789101112131415161718192021223456789101113141218192021314161314203122411121316910151617181920345628[[#This Row],[FACTURE]]</f>
        <v>0</v>
      </c>
      <c r="G28" s="9"/>
    </row>
    <row r="29" spans="1:7" ht="19" x14ac:dyDescent="0.25">
      <c r="A29" s="3" t="s">
        <v>33</v>
      </c>
      <c r="B29" s="4"/>
      <c r="C29" s="5"/>
      <c r="D29" s="14"/>
      <c r="E29" s="6"/>
      <c r="F29" s="5">
        <f>Tableau2412131451011157891634567891011345678910111213141516171834567891011121434567891011121314151617181920212234567834567891011456789101112131415161718192021223456789101113141218192021314161314203122411121316910151617181920345628[[#This Row],[CASH]]+Tableau2412131451011157891634567891011345678910111213141516171834567891011121434567891011121314151617181920212234567834567891011456789101112131415161718192021223456789101113141218192021314161314203122411121316910151617181920345628[[#This Row],[FACTURE]]</f>
        <v>0</v>
      </c>
      <c r="G29" s="9"/>
    </row>
    <row r="30" spans="1:7" ht="19" x14ac:dyDescent="0.25">
      <c r="A30" s="3" t="s">
        <v>34</v>
      </c>
      <c r="B30" s="4"/>
      <c r="C30" s="5"/>
      <c r="D30" s="14"/>
      <c r="E30" s="6"/>
      <c r="F30" s="5">
        <f>Tableau2412131451011157891634567891011345678910111213141516171834567891011121434567891011121314151617181920212234567834567891011456789101112131415161718192021223456789101113141218192021314161314203122411121316910151617181920345628[[#This Row],[CASH]]+Tableau2412131451011157891634567891011345678910111213141516171834567891011121434567891011121314151617181920212234567834567891011456789101112131415161718192021223456789101113141218192021314161314203122411121316910151617181920345628[[#This Row],[FACTURE]]</f>
        <v>0</v>
      </c>
      <c r="G30" s="9"/>
    </row>
    <row r="31" spans="1:7" ht="19" x14ac:dyDescent="0.25">
      <c r="A31" s="3" t="s">
        <v>35</v>
      </c>
      <c r="B31" s="4"/>
      <c r="C31" s="5"/>
      <c r="D31" s="6"/>
      <c r="E31" s="6"/>
      <c r="F31" s="5">
        <f>Tableau2412131451011157891634567891011345678910111213141516171834567891011121434567891011121314151617181920212234567834567891011456789101112131415161718192021223456789101113141218192021314161314203122411121316910151617181920345628[[#This Row],[CASH]]+Tableau2412131451011157891634567891011345678910111213141516171834567891011121434567891011121314151617181920212234567834567891011456789101112131415161718192021223456789101113141218192021314161314203122411121316910151617181920345628[[#This Row],[FACTURE]]</f>
        <v>0</v>
      </c>
      <c r="G31" s="9"/>
    </row>
    <row r="32" spans="1:7" ht="19" x14ac:dyDescent="0.25">
      <c r="A32" s="11" t="s">
        <v>5</v>
      </c>
      <c r="B32" s="12">
        <f>SUM(B2:B31)</f>
        <v>9</v>
      </c>
      <c r="C32" s="13">
        <f>SUM(C2:C31)</f>
        <v>7.1</v>
      </c>
      <c r="D32" s="13">
        <f>SUM(D2:D31)</f>
        <v>23.785</v>
      </c>
      <c r="E32" s="13"/>
      <c r="F32" s="5">
        <f>Tableau2412131451011157891634567891011345678910111213141516171834567891011121434567891011121314151617181920212234567834567891011456789101112131415161718192021223456789101113141218192021314161314203122411121316910151617181920345628[[#This Row],[FACTURE]]+Tableau2412131451011157891634567891011345678910111213141516171834567891011121434567891011121314151617181920212234567834567891011456789101112131415161718192021223456789101113141218192021314161314203122411121316910151617181920345628[[#This Row],[CASH]]</f>
        <v>30.884999999999998</v>
      </c>
      <c r="G32" s="9"/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workbookViewId="0">
      <selection activeCell="E26" sqref="E26"/>
    </sheetView>
  </sheetViews>
  <sheetFormatPr baseColWidth="10" defaultRowHeight="16" x14ac:dyDescent="0.2"/>
  <cols>
    <col min="1" max="1" width="33.5" bestFit="1" customWidth="1"/>
    <col min="2" max="2" width="23.33203125" bestFit="1" customWidth="1"/>
    <col min="3" max="3" width="16.6640625" bestFit="1" customWidth="1"/>
    <col min="4" max="4" width="22.5" bestFit="1" customWidth="1"/>
    <col min="5" max="5" width="22.5" customWidth="1"/>
    <col min="6" max="6" width="17.83203125" bestFit="1" customWidth="1"/>
    <col min="7" max="7" width="85.1640625" bestFit="1" customWidth="1"/>
  </cols>
  <sheetData>
    <row r="1" spans="1:7" ht="2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</row>
    <row r="2" spans="1:7" s="4" customFormat="1" ht="19" x14ac:dyDescent="0.2">
      <c r="A2" s="3" t="s">
        <v>7</v>
      </c>
      <c r="C2" s="5"/>
      <c r="D2" s="6"/>
      <c r="E2" s="6"/>
      <c r="F2" s="5">
        <f>Tableau24121314510111578916345678910113456789101112131415161718345678910111214345678910111213141516171819202122345678345678910114567891011121314151617181920212234567891011131412181920213141613142031224111213169101516171819203456289[[#This Row],[CASH]]+Tableau24121314510111578916345678910113456789101112131415161718345678910111214345678910111213141516171819202122345678345678910114567891011121314151617181920212234567891011131412181920213141613142031224111213169101516171819203456289[[#This Row],[FACTURE]]</f>
        <v>0</v>
      </c>
      <c r="G2" s="7"/>
    </row>
    <row r="3" spans="1:7" s="4" customFormat="1" ht="19" x14ac:dyDescent="0.2">
      <c r="A3" s="3" t="s">
        <v>8</v>
      </c>
      <c r="C3" s="5"/>
      <c r="D3" s="6"/>
      <c r="E3" s="6"/>
      <c r="F3" s="5">
        <f>Tableau24121314510111578916345678910113456789101112131415161718345678910111214345678910111213141516171819202122345678345678910114567891011121314151617181920212234567891011131412181920213141613142031224111213169101516171819203456289[[#This Row],[CASH]]+Tableau24121314510111578916345678910113456789101112131415161718345678910111214345678910111213141516171819202122345678345678910114567891011121314151617181920212234567891011131412181920213141613142031224111213169101516171819203456289[[#This Row],[FACTURE]]</f>
        <v>0</v>
      </c>
      <c r="G3" s="7"/>
    </row>
    <row r="4" spans="1:7" ht="19" x14ac:dyDescent="0.25">
      <c r="A4" s="3" t="s">
        <v>9</v>
      </c>
      <c r="B4" s="4"/>
      <c r="C4" s="8"/>
      <c r="D4" s="6"/>
      <c r="E4" s="6"/>
      <c r="F4" s="5">
        <f>Tableau24121314510111578916345678910113456789101112131415161718345678910111214345678910111213141516171819202122345678345678910114567891011121314151617181920212234567891011131412181920213141613142031224111213169101516171819203456289[[#This Row],[CASH]]+Tableau24121314510111578916345678910113456789101112131415161718345678910111214345678910111213141516171819202122345678345678910114567891011121314151617181920212234567891011131412181920213141613142031224111213169101516171819203456289[[#This Row],[FACTURE]]</f>
        <v>0</v>
      </c>
      <c r="G4" s="9"/>
    </row>
    <row r="5" spans="1:7" ht="19" x14ac:dyDescent="0.25">
      <c r="A5" s="3" t="s">
        <v>10</v>
      </c>
      <c r="B5" s="4"/>
      <c r="C5" s="6"/>
      <c r="D5" s="6"/>
      <c r="E5" s="6"/>
      <c r="F5" s="5">
        <f>Tableau24121314510111578916345678910113456789101112131415161718345678910111214345678910111213141516171819202122345678345678910114567891011121314151617181920212234567891011131412181920213141613142031224111213169101516171819203456289[[#This Row],[CASH]]+Tableau24121314510111578916345678910113456789101112131415161718345678910111214345678910111213141516171819202122345678345678910114567891011121314151617181920212234567891011131412181920213141613142031224111213169101516171819203456289[[#This Row],[FACTURE]]</f>
        <v>0</v>
      </c>
      <c r="G5" s="9"/>
    </row>
    <row r="6" spans="1:7" ht="19" x14ac:dyDescent="0.25">
      <c r="A6" s="3" t="s">
        <v>11</v>
      </c>
      <c r="B6" s="4"/>
      <c r="C6" s="5"/>
      <c r="D6" s="6"/>
      <c r="E6" s="6"/>
      <c r="F6" s="5">
        <f>Tableau24121314510111578916345678910113456789101112131415161718345678910111214345678910111213141516171819202122345678345678910114567891011121314151617181920212234567891011131412181920213141613142031224111213169101516171819203456289[[#This Row],[CASH]]+Tableau24121314510111578916345678910113456789101112131415161718345678910111214345678910111213141516171819202122345678345678910114567891011121314151617181920212234567891011131412181920213141613142031224111213169101516171819203456289[[#This Row],[FACTURE]]</f>
        <v>0</v>
      </c>
      <c r="G6" s="9"/>
    </row>
    <row r="7" spans="1:7" ht="19" x14ac:dyDescent="0.25">
      <c r="A7" s="3" t="s">
        <v>12</v>
      </c>
      <c r="B7" s="4"/>
      <c r="C7" s="5"/>
      <c r="D7" s="14"/>
      <c r="E7" s="6"/>
      <c r="F7" s="5">
        <f>Tableau24121314510111578916345678910113456789101112131415161718345678910111214345678910111213141516171819202122345678345678910114567891011121314151617181920212234567891011131412181920213141613142031224111213169101516171819203456289[[#This Row],[CASH]]+Tableau24121314510111578916345678910113456789101112131415161718345678910111214345678910111213141516171819202122345678345678910114567891011121314151617181920212234567891011131412181920213141613142031224111213169101516171819203456289[[#This Row],[FACTURE]]</f>
        <v>0</v>
      </c>
      <c r="G7" s="9"/>
    </row>
    <row r="8" spans="1:7" ht="19" x14ac:dyDescent="0.25">
      <c r="A8" s="3" t="s">
        <v>12</v>
      </c>
      <c r="B8" s="4"/>
      <c r="C8" s="5"/>
      <c r="D8" s="14"/>
      <c r="E8" s="6"/>
      <c r="F8" s="5">
        <f>Tableau24121314510111578916345678910113456789101112131415161718345678910111214345678910111213141516171819202122345678345678910114567891011121314151617181920212234567891011131412181920213141613142031224111213169101516171819203456289[[#This Row],[CASH]]+Tableau24121314510111578916345678910113456789101112131415161718345678910111214345678910111213141516171819202122345678345678910114567891011121314151617181920212234567891011131412181920213141613142031224111213169101516171819203456289[[#This Row],[FACTURE]]</f>
        <v>0</v>
      </c>
      <c r="G8" s="9"/>
    </row>
    <row r="9" spans="1:7" ht="19" x14ac:dyDescent="0.25">
      <c r="A9" s="3" t="s">
        <v>13</v>
      </c>
      <c r="B9" s="4"/>
      <c r="C9" s="5"/>
      <c r="D9" s="6"/>
      <c r="E9" s="6"/>
      <c r="F9" s="5">
        <f>Tableau24121314510111578916345678910113456789101112131415161718345678910111214345678910111213141516171819202122345678345678910114567891011121314151617181920212234567891011131412181920213141613142031224111213169101516171819203456289[[#This Row],[CASH]]+Tableau24121314510111578916345678910113456789101112131415161718345678910111214345678910111213141516171819202122345678345678910114567891011121314151617181920212234567891011131412181920213141613142031224111213169101516171819203456289[[#This Row],[FACTURE]]</f>
        <v>0</v>
      </c>
      <c r="G9" s="9"/>
    </row>
    <row r="10" spans="1:7" ht="19" x14ac:dyDescent="0.25">
      <c r="A10" s="3" t="s">
        <v>14</v>
      </c>
      <c r="B10" s="4"/>
      <c r="C10" s="5"/>
      <c r="D10" s="6"/>
      <c r="E10" s="6"/>
      <c r="F10" s="5">
        <f>Tableau24121314510111578916345678910113456789101112131415161718345678910111214345678910111213141516171819202122345678345678910114567891011121314151617181920212234567891011131412181920213141613142031224111213169101516171819203456289[[#This Row],[CASH]]+Tableau24121314510111578916345678910113456789101112131415161718345678910111214345678910111213141516171819202122345678345678910114567891011121314151617181920212234567891011131412181920213141613142031224111213169101516171819203456289[[#This Row],[FACTURE]]</f>
        <v>0</v>
      </c>
      <c r="G10" s="9"/>
    </row>
    <row r="11" spans="1:7" ht="19" x14ac:dyDescent="0.25">
      <c r="A11" s="3" t="s">
        <v>15</v>
      </c>
      <c r="B11" s="4"/>
      <c r="C11" s="5"/>
      <c r="D11" s="6"/>
      <c r="E11" s="6"/>
      <c r="F11" s="5">
        <f>Tableau24121314510111578916345678910113456789101112131415161718345678910111214345678910111213141516171819202122345678345678910114567891011121314151617181920212234567891011131412181920213141613142031224111213169101516171819203456289[[#This Row],[CASH]]+Tableau24121314510111578916345678910113456789101112131415161718345678910111214345678910111213141516171819202122345678345678910114567891011121314151617181920212234567891011131412181920213141613142031224111213169101516171819203456289[[#This Row],[FACTURE]]</f>
        <v>0</v>
      </c>
      <c r="G11" s="9"/>
    </row>
    <row r="12" spans="1:7" ht="19" x14ac:dyDescent="0.25">
      <c r="A12" s="3" t="s">
        <v>16</v>
      </c>
      <c r="B12" s="4"/>
      <c r="C12" s="5"/>
      <c r="D12" s="6"/>
      <c r="E12" s="6"/>
      <c r="F12" s="5">
        <f>Tableau24121314510111578916345678910113456789101112131415161718345678910111214345678910111213141516171819202122345678345678910114567891011121314151617181920212234567891011131412181920213141613142031224111213169101516171819203456289[[#This Row],[CASH]]+Tableau24121314510111578916345678910113456789101112131415161718345678910111214345678910111213141516171819202122345678345678910114567891011121314151617181920212234567891011131412181920213141613142031224111213169101516171819203456289[[#This Row],[FACTURE]]</f>
        <v>0</v>
      </c>
      <c r="G12" s="9"/>
    </row>
    <row r="13" spans="1:7" ht="19" x14ac:dyDescent="0.25">
      <c r="A13" s="3" t="s">
        <v>17</v>
      </c>
      <c r="B13" s="4"/>
      <c r="C13" s="5"/>
      <c r="D13" s="6"/>
      <c r="E13" s="6"/>
      <c r="F13" s="5">
        <f>Tableau24121314510111578916345678910113456789101112131415161718345678910111214345678910111213141516171819202122345678345678910114567891011121314151617181920212234567891011131412181920213141613142031224111213169101516171819203456289[[#This Row],[CASH]]+Tableau24121314510111578916345678910113456789101112131415161718345678910111214345678910111213141516171819202122345678345678910114567891011121314151617181920212234567891011131412181920213141613142031224111213169101516171819203456289[[#This Row],[FACTURE]]</f>
        <v>0</v>
      </c>
      <c r="G13" s="9"/>
    </row>
    <row r="14" spans="1:7" ht="19" x14ac:dyDescent="0.25">
      <c r="A14" s="10" t="s">
        <v>18</v>
      </c>
      <c r="B14" s="4"/>
      <c r="C14" s="5"/>
      <c r="D14" s="6"/>
      <c r="E14" s="6"/>
      <c r="F14" s="5">
        <f>Tableau24121314510111578916345678910113456789101112131415161718345678910111214345678910111213141516171819202122345678345678910114567891011121314151617181920212234567891011131412181920213141613142031224111213169101516171819203456289[[#This Row],[CASH]]+Tableau24121314510111578916345678910113456789101112131415161718345678910111214345678910111213141516171819202122345678345678910114567891011121314151617181920212234567891011131412181920213141613142031224111213169101516171819203456289[[#This Row],[FACTURE]]</f>
        <v>0</v>
      </c>
      <c r="G14" s="9"/>
    </row>
    <row r="15" spans="1:7" ht="19" x14ac:dyDescent="0.25">
      <c r="A15" s="10" t="s">
        <v>19</v>
      </c>
      <c r="B15" s="4"/>
      <c r="C15" s="5"/>
      <c r="D15" s="6"/>
      <c r="E15" s="6"/>
      <c r="F15" s="5">
        <f>Tableau24121314510111578916345678910113456789101112131415161718345678910111214345678910111213141516171819202122345678345678910114567891011121314151617181920212234567891011131412181920213141613142031224111213169101516171819203456289[[#This Row],[CASH]]+Tableau24121314510111578916345678910113456789101112131415161718345678910111214345678910111213141516171819202122345678345678910114567891011121314151617181920212234567891011131412181920213141613142031224111213169101516171819203456289[[#This Row],[FACTURE]]</f>
        <v>0</v>
      </c>
      <c r="G15" s="9"/>
    </row>
    <row r="16" spans="1:7" ht="19" x14ac:dyDescent="0.25">
      <c r="A16" s="10" t="s">
        <v>29</v>
      </c>
      <c r="B16" s="4"/>
      <c r="C16" s="5"/>
      <c r="D16" s="6"/>
      <c r="E16" s="6"/>
      <c r="F16" s="5">
        <f>Tableau24121314510111578916345678910113456789101112131415161718345678910111214345678910111213141516171819202122345678345678910114567891011121314151617181920212234567891011131412181920213141613142031224111213169101516171819203456289[[#This Row],[CASH]]+Tableau24121314510111578916345678910113456789101112131415161718345678910111214345678910111213141516171819202122345678345678910114567891011121314151617181920212234567891011131412181920213141613142031224111213169101516171819203456289[[#This Row],[FACTURE]]</f>
        <v>0</v>
      </c>
      <c r="G16" s="9"/>
    </row>
    <row r="17" spans="1:7" ht="19" x14ac:dyDescent="0.25">
      <c r="A17" s="3" t="s">
        <v>20</v>
      </c>
      <c r="B17" s="4"/>
      <c r="C17" s="5"/>
      <c r="D17" s="6"/>
      <c r="E17" s="6"/>
      <c r="F17" s="5">
        <f>Tableau24121314510111578916345678910113456789101112131415161718345678910111214345678910111213141516171819202122345678345678910114567891011121314151617181920212234567891011131412181920213141613142031224111213169101516171819203456289[[#This Row],[CASH]]+Tableau24121314510111578916345678910113456789101112131415161718345678910111214345678910111213141516171819202122345678345678910114567891011121314151617181920212234567891011131412181920213141613142031224111213169101516171819203456289[[#This Row],[FACTURE]]</f>
        <v>0</v>
      </c>
      <c r="G17" s="9"/>
    </row>
    <row r="18" spans="1:7" ht="19" x14ac:dyDescent="0.25">
      <c r="A18" s="3" t="s">
        <v>21</v>
      </c>
      <c r="B18" s="4"/>
      <c r="C18" s="5"/>
      <c r="D18" s="6"/>
      <c r="E18" s="6"/>
      <c r="F18" s="5">
        <f>Tableau24121314510111578916345678910113456789101112131415161718345678910111214345678910111213141516171819202122345678345678910114567891011121314151617181920212234567891011131412181920213141613142031224111213169101516171819203456289[[#This Row],[CASH]]+Tableau24121314510111578916345678910113456789101112131415161718345678910111214345678910111213141516171819202122345678345678910114567891011121314151617181920212234567891011131412181920213141613142031224111213169101516171819203456289[[#This Row],[FACTURE]]</f>
        <v>0</v>
      </c>
      <c r="G18" s="9"/>
    </row>
    <row r="19" spans="1:7" ht="19" x14ac:dyDescent="0.25">
      <c r="A19" s="3" t="s">
        <v>22</v>
      </c>
      <c r="B19" s="4">
        <v>7</v>
      </c>
      <c r="C19" s="5"/>
      <c r="D19" s="6">
        <v>19.782499999999999</v>
      </c>
      <c r="E19" s="6"/>
      <c r="F19" s="5">
        <f>Tableau24121314510111578916345678910113456789101112131415161718345678910111214345678910111213141516171819202122345678345678910114567891011121314151617181920212234567891011131412181920213141613142031224111213169101516171819203456289[[#This Row],[CASH]]+Tableau24121314510111578916345678910113456789101112131415161718345678910111214345678910111213141516171819202122345678345678910114567891011121314151617181920212234567891011131412181920213141613142031224111213169101516171819203456289[[#This Row],[FACTURE]]</f>
        <v>19.782499999999999</v>
      </c>
      <c r="G19" s="9"/>
    </row>
    <row r="20" spans="1:7" ht="19" x14ac:dyDescent="0.25">
      <c r="A20" s="3" t="s">
        <v>23</v>
      </c>
      <c r="B20" s="4"/>
      <c r="C20" s="5"/>
      <c r="D20" s="6"/>
      <c r="E20" s="6"/>
      <c r="F20" s="5">
        <f>Tableau24121314510111578916345678910113456789101112131415161718345678910111214345678910111213141516171819202122345678345678910114567891011121314151617181920212234567891011131412181920213141613142031224111213169101516171819203456289[[#This Row],[CASH]]+Tableau24121314510111578916345678910113456789101112131415161718345678910111214345678910111213141516171819202122345678345678910114567891011121314151617181920212234567891011131412181920213141613142031224111213169101516171819203456289[[#This Row],[FACTURE]]</f>
        <v>0</v>
      </c>
      <c r="G20" s="9"/>
    </row>
    <row r="21" spans="1:7" ht="19" x14ac:dyDescent="0.25">
      <c r="A21" s="3" t="s">
        <v>24</v>
      </c>
      <c r="B21" s="4"/>
      <c r="C21" s="5"/>
      <c r="D21" s="6"/>
      <c r="E21" s="6"/>
      <c r="F21" s="5">
        <f>Tableau24121314510111578916345678910113456789101112131415161718345678910111214345678910111213141516171819202122345678345678910114567891011121314151617181920212234567891011131412181920213141613142031224111213169101516171819203456289[[#This Row],[CASH]]+Tableau24121314510111578916345678910113456789101112131415161718345678910111214345678910111213141516171819202122345678345678910114567891011121314151617181920212234567891011131412181920213141613142031224111213169101516171819203456289[[#This Row],[FACTURE]]</f>
        <v>0</v>
      </c>
      <c r="G21" s="9"/>
    </row>
    <row r="22" spans="1:7" ht="19" x14ac:dyDescent="0.25">
      <c r="A22" s="3" t="s">
        <v>25</v>
      </c>
      <c r="B22" s="4">
        <v>5</v>
      </c>
      <c r="C22" s="6">
        <v>24.1</v>
      </c>
      <c r="D22" s="6"/>
      <c r="E22" s="6"/>
      <c r="F22" s="5">
        <f>Tableau24121314510111578916345678910113456789101112131415161718345678910111214345678910111213141516171819202122345678345678910114567891011121314151617181920212234567891011131412181920213141613142031224111213169101516171819203456289[[#This Row],[CASH]]+Tableau24121314510111578916345678910113456789101112131415161718345678910111214345678910111213141516171819202122345678345678910114567891011121314151617181920212234567891011131412181920213141613142031224111213169101516171819203456289[[#This Row],[FACTURE]]</f>
        <v>24.1</v>
      </c>
      <c r="G22" s="9"/>
    </row>
    <row r="23" spans="1:7" ht="19" x14ac:dyDescent="0.25">
      <c r="A23" s="3" t="s">
        <v>26</v>
      </c>
      <c r="B23" s="4"/>
      <c r="C23" s="5"/>
      <c r="D23" s="6"/>
      <c r="E23" s="6"/>
      <c r="F23" s="5">
        <f>Tableau24121314510111578916345678910113456789101112131415161718345678910111214345678910111213141516171819202122345678345678910114567891011121314151617181920212234567891011131412181920213141613142031224111213169101516171819203456289[[#This Row],[CASH]]+Tableau24121314510111578916345678910113456789101112131415161718345678910111214345678910111213141516171819202122345678345678910114567891011121314151617181920212234567891011131412181920213141613142031224111213169101516171819203456289[[#This Row],[FACTURE]]</f>
        <v>0</v>
      </c>
      <c r="G23" s="9"/>
    </row>
    <row r="24" spans="1:7" ht="19" x14ac:dyDescent="0.25">
      <c r="A24" s="3" t="s">
        <v>27</v>
      </c>
      <c r="B24" s="4"/>
      <c r="C24" s="5"/>
      <c r="D24" s="14"/>
      <c r="E24" s="6"/>
      <c r="F24" s="5">
        <f>Tableau24121314510111578916345678910113456789101112131415161718345678910111214345678910111213141516171819202122345678345678910114567891011121314151617181920212234567891011131412181920213141613142031224111213169101516171819203456289[[#This Row],[CASH]]+Tableau24121314510111578916345678910113456789101112131415161718345678910111214345678910111213141516171819202122345678345678910114567891011121314151617181920212234567891011131412181920213141613142031224111213169101516171819203456289[[#This Row],[FACTURE]]</f>
        <v>0</v>
      </c>
      <c r="G24" s="9"/>
    </row>
    <row r="25" spans="1:7" ht="19" x14ac:dyDescent="0.25">
      <c r="A25" s="3" t="s">
        <v>28</v>
      </c>
      <c r="B25" s="4"/>
      <c r="C25" s="5"/>
      <c r="D25" s="6"/>
      <c r="E25" s="6"/>
      <c r="F25" s="5">
        <f>Tableau24121314510111578916345678910113456789101112131415161718345678910111214345678910111213141516171819202122345678345678910114567891011121314151617181920212234567891011131412181920213141613142031224111213169101516171819203456289[[#This Row],[CASH]]+Tableau24121314510111578916345678910113456789101112131415161718345678910111214345678910111213141516171819202122345678345678910114567891011121314151617181920212234567891011131412181920213141613142031224111213169101516171819203456289[[#This Row],[FACTURE]]</f>
        <v>0</v>
      </c>
      <c r="G25" s="9"/>
    </row>
    <row r="26" spans="1:7" ht="19" x14ac:dyDescent="0.25">
      <c r="A26" s="3" t="s">
        <v>30</v>
      </c>
      <c r="B26" s="4"/>
      <c r="C26" s="5"/>
      <c r="D26" s="14">
        <v>87.75</v>
      </c>
      <c r="E26" s="6" t="s">
        <v>36</v>
      </c>
      <c r="F26" s="5">
        <f>Tableau24121314510111578916345678910113456789101112131415161718345678910111214345678910111213141516171819202122345678345678910114567891011121314151617181920212234567891011131412181920213141613142031224111213169101516171819203456289[[#This Row],[CASH]]+Tableau24121314510111578916345678910113456789101112131415161718345678910111214345678910111213141516171819202122345678345678910114567891011121314151617181920212234567891011131412181920213141613142031224111213169101516171819203456289[[#This Row],[FACTURE]]</f>
        <v>87.75</v>
      </c>
      <c r="G26" s="9"/>
    </row>
    <row r="27" spans="1:7" ht="19" x14ac:dyDescent="0.25">
      <c r="A27" s="3" t="s">
        <v>31</v>
      </c>
      <c r="B27" s="4"/>
      <c r="C27" s="5"/>
      <c r="D27" s="6"/>
      <c r="E27" s="6"/>
      <c r="F27" s="5">
        <f>Tableau24121314510111578916345678910113456789101112131415161718345678910111214345678910111213141516171819202122345678345678910114567891011121314151617181920212234567891011131412181920213141613142031224111213169101516171819203456289[[#This Row],[CASH]]+Tableau24121314510111578916345678910113456789101112131415161718345678910111214345678910111213141516171819202122345678345678910114567891011121314151617181920212234567891011131412181920213141613142031224111213169101516171819203456289[[#This Row],[FACTURE]]</f>
        <v>0</v>
      </c>
      <c r="G27" s="9"/>
    </row>
    <row r="28" spans="1:7" ht="19" x14ac:dyDescent="0.25">
      <c r="A28" s="3" t="s">
        <v>32</v>
      </c>
      <c r="B28" s="4"/>
      <c r="C28" s="5"/>
      <c r="D28" s="6"/>
      <c r="E28" s="6"/>
      <c r="F28" s="5">
        <f>Tableau24121314510111578916345678910113456789101112131415161718345678910111214345678910111213141516171819202122345678345678910114567891011121314151617181920212234567891011131412181920213141613142031224111213169101516171819203456289[[#This Row],[CASH]]+Tableau24121314510111578916345678910113456789101112131415161718345678910111214345678910111213141516171819202122345678345678910114567891011121314151617181920212234567891011131412181920213141613142031224111213169101516171819203456289[[#This Row],[FACTURE]]</f>
        <v>0</v>
      </c>
      <c r="G28" s="9"/>
    </row>
    <row r="29" spans="1:7" ht="19" x14ac:dyDescent="0.25">
      <c r="A29" s="3" t="s">
        <v>33</v>
      </c>
      <c r="B29" s="4"/>
      <c r="C29" s="5"/>
      <c r="D29" s="14"/>
      <c r="E29" s="6"/>
      <c r="F29" s="5">
        <f>Tableau24121314510111578916345678910113456789101112131415161718345678910111214345678910111213141516171819202122345678345678910114567891011121314151617181920212234567891011131412181920213141613142031224111213169101516171819203456289[[#This Row],[CASH]]+Tableau24121314510111578916345678910113456789101112131415161718345678910111214345678910111213141516171819202122345678345678910114567891011121314151617181920212234567891011131412181920213141613142031224111213169101516171819203456289[[#This Row],[FACTURE]]</f>
        <v>0</v>
      </c>
      <c r="G29" s="9"/>
    </row>
    <row r="30" spans="1:7" ht="19" x14ac:dyDescent="0.25">
      <c r="A30" s="3" t="s">
        <v>34</v>
      </c>
      <c r="B30" s="4"/>
      <c r="C30" s="5"/>
      <c r="D30" s="14"/>
      <c r="E30" s="6"/>
      <c r="F30" s="5">
        <f>Tableau24121314510111578916345678910113456789101112131415161718345678910111214345678910111213141516171819202122345678345678910114567891011121314151617181920212234567891011131412181920213141613142031224111213169101516171819203456289[[#This Row],[CASH]]+Tableau24121314510111578916345678910113456789101112131415161718345678910111214345678910111213141516171819202122345678345678910114567891011121314151617181920212234567891011131412181920213141613142031224111213169101516171819203456289[[#This Row],[FACTURE]]</f>
        <v>0</v>
      </c>
      <c r="G30" s="9"/>
    </row>
    <row r="31" spans="1:7" ht="19" x14ac:dyDescent="0.25">
      <c r="A31" s="3" t="s">
        <v>35</v>
      </c>
      <c r="B31" s="4"/>
      <c r="C31" s="5"/>
      <c r="D31" s="6"/>
      <c r="E31" s="6"/>
      <c r="F31" s="5">
        <f>Tableau24121314510111578916345678910113456789101112131415161718345678910111214345678910111213141516171819202122345678345678910114567891011121314151617181920212234567891011131412181920213141613142031224111213169101516171819203456289[[#This Row],[CASH]]+Tableau24121314510111578916345678910113456789101112131415161718345678910111214345678910111213141516171819202122345678345678910114567891011121314151617181920212234567891011131412181920213141613142031224111213169101516171819203456289[[#This Row],[FACTURE]]</f>
        <v>0</v>
      </c>
      <c r="G31" s="9"/>
    </row>
    <row r="32" spans="1:7" ht="19" x14ac:dyDescent="0.25">
      <c r="A32" s="11" t="s">
        <v>5</v>
      </c>
      <c r="B32" s="12">
        <f>SUM(B2:B31)</f>
        <v>12</v>
      </c>
      <c r="C32" s="13">
        <f>SUM(C2:C31)</f>
        <v>24.1</v>
      </c>
      <c r="D32" s="13">
        <f>SUM(D2:D31)</f>
        <v>107.5325</v>
      </c>
      <c r="E32" s="13"/>
      <c r="F32" s="5">
        <f>Tableau24121314510111578916345678910113456789101112131415161718345678910111214345678910111213141516171819202122345678345678910114567891011121314151617181920212234567891011131412181920213141613142031224111213169101516171819203456289[[#This Row],[FACTURE]]+Tableau24121314510111578916345678910113456789101112131415161718345678910111214345678910111213141516171819202122345678345678910114567891011121314151617181920212234567891011131412181920213141613142031224111213169101516171819203456289[[#This Row],[CASH]]</f>
        <v>131.63249999999999</v>
      </c>
      <c r="G32" s="9"/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opLeftCell="A4" workbookViewId="0">
      <selection activeCell="E26" sqref="E26"/>
    </sheetView>
  </sheetViews>
  <sheetFormatPr baseColWidth="10" defaultRowHeight="16" x14ac:dyDescent="0.2"/>
  <cols>
    <col min="1" max="1" width="33.5" bestFit="1" customWidth="1"/>
    <col min="2" max="2" width="23.33203125" bestFit="1" customWidth="1"/>
    <col min="3" max="3" width="16.6640625" bestFit="1" customWidth="1"/>
    <col min="4" max="4" width="22.5" bestFit="1" customWidth="1"/>
    <col min="5" max="5" width="22.5" customWidth="1"/>
    <col min="6" max="6" width="17.83203125" bestFit="1" customWidth="1"/>
    <col min="7" max="7" width="85.1640625" bestFit="1" customWidth="1"/>
  </cols>
  <sheetData>
    <row r="1" spans="1:7" ht="2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</row>
    <row r="2" spans="1:7" s="4" customFormat="1" ht="19" x14ac:dyDescent="0.2">
      <c r="A2" s="3" t="s">
        <v>7</v>
      </c>
      <c r="C2" s="5"/>
      <c r="D2" s="6"/>
      <c r="E2" s="6"/>
      <c r="F2" s="5">
        <f>Tableau241213145101115789163456789101134567891011121314151617183456789101112143456789101112131415161718192021223456783456789101145678910111213141516171819202122345678910111314121819202131416131420312241112131691015161718192034562810[[#This Row],[CASH]]+Tableau241213145101115789163456789101134567891011121314151617183456789101112143456789101112131415161718192021223456783456789101145678910111213141516171819202122345678910111314121819202131416131420312241112131691015161718192034562810[[#This Row],[FACTURE]]</f>
        <v>0</v>
      </c>
      <c r="G2" s="7"/>
    </row>
    <row r="3" spans="1:7" s="4" customFormat="1" ht="19" x14ac:dyDescent="0.2">
      <c r="A3" s="3" t="s">
        <v>8</v>
      </c>
      <c r="C3" s="5"/>
      <c r="D3" s="6"/>
      <c r="E3" s="6"/>
      <c r="F3" s="5">
        <f>Tableau241213145101115789163456789101134567891011121314151617183456789101112143456789101112131415161718192021223456783456789101145678910111213141516171819202122345678910111314121819202131416131420312241112131691015161718192034562810[[#This Row],[CASH]]+Tableau241213145101115789163456789101134567891011121314151617183456789101112143456789101112131415161718192021223456783456789101145678910111213141516171819202122345678910111314121819202131416131420312241112131691015161718192034562810[[#This Row],[FACTURE]]</f>
        <v>0</v>
      </c>
      <c r="G3" s="7"/>
    </row>
    <row r="4" spans="1:7" ht="19" x14ac:dyDescent="0.25">
      <c r="A4" s="3" t="s">
        <v>9</v>
      </c>
      <c r="B4" s="4"/>
      <c r="C4" s="8"/>
      <c r="D4" s="6"/>
      <c r="E4" s="6"/>
      <c r="F4" s="5">
        <f>Tableau241213145101115789163456789101134567891011121314151617183456789101112143456789101112131415161718192021223456783456789101145678910111213141516171819202122345678910111314121819202131416131420312241112131691015161718192034562810[[#This Row],[CASH]]+Tableau241213145101115789163456789101134567891011121314151617183456789101112143456789101112131415161718192021223456783456789101145678910111213141516171819202122345678910111314121819202131416131420312241112131691015161718192034562810[[#This Row],[FACTURE]]</f>
        <v>0</v>
      </c>
      <c r="G4" s="9"/>
    </row>
    <row r="5" spans="1:7" ht="19" x14ac:dyDescent="0.25">
      <c r="A5" s="3" t="s">
        <v>10</v>
      </c>
      <c r="B5" s="4"/>
      <c r="C5" s="6"/>
      <c r="D5" s="6"/>
      <c r="E5" s="6"/>
      <c r="F5" s="5">
        <f>Tableau241213145101115789163456789101134567891011121314151617183456789101112143456789101112131415161718192021223456783456789101145678910111213141516171819202122345678910111314121819202131416131420312241112131691015161718192034562810[[#This Row],[CASH]]+Tableau241213145101115789163456789101134567891011121314151617183456789101112143456789101112131415161718192021223456783456789101145678910111213141516171819202122345678910111314121819202131416131420312241112131691015161718192034562810[[#This Row],[FACTURE]]</f>
        <v>0</v>
      </c>
      <c r="G5" s="9"/>
    </row>
    <row r="6" spans="1:7" ht="19" x14ac:dyDescent="0.25">
      <c r="A6" s="3" t="s">
        <v>11</v>
      </c>
      <c r="B6" s="4"/>
      <c r="C6" s="5"/>
      <c r="D6" s="6"/>
      <c r="E6" s="6"/>
      <c r="F6" s="5">
        <f>Tableau241213145101115789163456789101134567891011121314151617183456789101112143456789101112131415161718192021223456783456789101145678910111213141516171819202122345678910111314121819202131416131420312241112131691015161718192034562810[[#This Row],[CASH]]+Tableau241213145101115789163456789101134567891011121314151617183456789101112143456789101112131415161718192021223456783456789101145678910111213141516171819202122345678910111314121819202131416131420312241112131691015161718192034562810[[#This Row],[FACTURE]]</f>
        <v>0</v>
      </c>
      <c r="G6" s="9"/>
    </row>
    <row r="7" spans="1:7" ht="19" x14ac:dyDescent="0.25">
      <c r="A7" s="3" t="s">
        <v>12</v>
      </c>
      <c r="B7" s="4"/>
      <c r="C7" s="5"/>
      <c r="D7" s="14"/>
      <c r="E7" s="6"/>
      <c r="F7" s="5">
        <f>Tableau241213145101115789163456789101134567891011121314151617183456789101112143456789101112131415161718192021223456783456789101145678910111213141516171819202122345678910111314121819202131416131420312241112131691015161718192034562810[[#This Row],[CASH]]+Tableau241213145101115789163456789101134567891011121314151617183456789101112143456789101112131415161718192021223456783456789101145678910111213141516171819202122345678910111314121819202131416131420312241112131691015161718192034562810[[#This Row],[FACTURE]]</f>
        <v>0</v>
      </c>
      <c r="G7" s="9"/>
    </row>
    <row r="8" spans="1:7" ht="19" x14ac:dyDescent="0.25">
      <c r="A8" s="3" t="s">
        <v>12</v>
      </c>
      <c r="B8" s="4"/>
      <c r="C8" s="5"/>
      <c r="D8" s="14"/>
      <c r="E8" s="6"/>
      <c r="F8" s="5">
        <f>Tableau241213145101115789163456789101134567891011121314151617183456789101112143456789101112131415161718192021223456783456789101145678910111213141516171819202122345678910111314121819202131416131420312241112131691015161718192034562810[[#This Row],[CASH]]+Tableau241213145101115789163456789101134567891011121314151617183456789101112143456789101112131415161718192021223456783456789101145678910111213141516171819202122345678910111314121819202131416131420312241112131691015161718192034562810[[#This Row],[FACTURE]]</f>
        <v>0</v>
      </c>
      <c r="G8" s="9"/>
    </row>
    <row r="9" spans="1:7" ht="19" x14ac:dyDescent="0.25">
      <c r="A9" s="3" t="s">
        <v>13</v>
      </c>
      <c r="B9" s="4"/>
      <c r="C9" s="5"/>
      <c r="D9" s="6"/>
      <c r="E9" s="6"/>
      <c r="F9" s="5">
        <f>Tableau241213145101115789163456789101134567891011121314151617183456789101112143456789101112131415161718192021223456783456789101145678910111213141516171819202122345678910111314121819202131416131420312241112131691015161718192034562810[[#This Row],[CASH]]+Tableau241213145101115789163456789101134567891011121314151617183456789101112143456789101112131415161718192021223456783456789101145678910111213141516171819202122345678910111314121819202131416131420312241112131691015161718192034562810[[#This Row],[FACTURE]]</f>
        <v>0</v>
      </c>
      <c r="G9" s="9"/>
    </row>
    <row r="10" spans="1:7" ht="19" x14ac:dyDescent="0.25">
      <c r="A10" s="3" t="s">
        <v>14</v>
      </c>
      <c r="B10" s="4"/>
      <c r="C10" s="5"/>
      <c r="D10" s="6"/>
      <c r="E10" s="6"/>
      <c r="F10" s="5">
        <f>Tableau241213145101115789163456789101134567891011121314151617183456789101112143456789101112131415161718192021223456783456789101145678910111213141516171819202122345678910111314121819202131416131420312241112131691015161718192034562810[[#This Row],[CASH]]+Tableau241213145101115789163456789101134567891011121314151617183456789101112143456789101112131415161718192021223456783456789101145678910111213141516171819202122345678910111314121819202131416131420312241112131691015161718192034562810[[#This Row],[FACTURE]]</f>
        <v>0</v>
      </c>
      <c r="G10" s="9"/>
    </row>
    <row r="11" spans="1:7" ht="19" x14ac:dyDescent="0.25">
      <c r="A11" s="3" t="s">
        <v>15</v>
      </c>
      <c r="B11" s="4"/>
      <c r="C11" s="5"/>
      <c r="D11" s="6"/>
      <c r="E11" s="6"/>
      <c r="F11" s="5">
        <f>Tableau241213145101115789163456789101134567891011121314151617183456789101112143456789101112131415161718192021223456783456789101145678910111213141516171819202122345678910111314121819202131416131420312241112131691015161718192034562810[[#This Row],[CASH]]+Tableau241213145101115789163456789101134567891011121314151617183456789101112143456789101112131415161718192021223456783456789101145678910111213141516171819202122345678910111314121819202131416131420312241112131691015161718192034562810[[#This Row],[FACTURE]]</f>
        <v>0</v>
      </c>
      <c r="G11" s="9"/>
    </row>
    <row r="12" spans="1:7" ht="19" x14ac:dyDescent="0.25">
      <c r="A12" s="3" t="s">
        <v>16</v>
      </c>
      <c r="B12" s="4"/>
      <c r="C12" s="5"/>
      <c r="D12" s="6"/>
      <c r="E12" s="6"/>
      <c r="F12" s="5">
        <f>Tableau241213145101115789163456789101134567891011121314151617183456789101112143456789101112131415161718192021223456783456789101145678910111213141516171819202122345678910111314121819202131416131420312241112131691015161718192034562810[[#This Row],[CASH]]+Tableau241213145101115789163456789101134567891011121314151617183456789101112143456789101112131415161718192021223456783456789101145678910111213141516171819202122345678910111314121819202131416131420312241112131691015161718192034562810[[#This Row],[FACTURE]]</f>
        <v>0</v>
      </c>
      <c r="G12" s="9"/>
    </row>
    <row r="13" spans="1:7" ht="19" x14ac:dyDescent="0.25">
      <c r="A13" s="3" t="s">
        <v>17</v>
      </c>
      <c r="B13" s="4"/>
      <c r="C13" s="5"/>
      <c r="D13" s="6"/>
      <c r="E13" s="6"/>
      <c r="F13" s="5">
        <f>Tableau241213145101115789163456789101134567891011121314151617183456789101112143456789101112131415161718192021223456783456789101145678910111213141516171819202122345678910111314121819202131416131420312241112131691015161718192034562810[[#This Row],[CASH]]+Tableau241213145101115789163456789101134567891011121314151617183456789101112143456789101112131415161718192021223456783456789101145678910111213141516171819202122345678910111314121819202131416131420312241112131691015161718192034562810[[#This Row],[FACTURE]]</f>
        <v>0</v>
      </c>
      <c r="G13" s="9"/>
    </row>
    <row r="14" spans="1:7" ht="19" x14ac:dyDescent="0.25">
      <c r="A14" s="10" t="s">
        <v>18</v>
      </c>
      <c r="B14" s="4"/>
      <c r="C14" s="5"/>
      <c r="D14" s="6"/>
      <c r="E14" s="6"/>
      <c r="F14" s="5">
        <f>Tableau241213145101115789163456789101134567891011121314151617183456789101112143456789101112131415161718192021223456783456789101145678910111213141516171819202122345678910111314121819202131416131420312241112131691015161718192034562810[[#This Row],[CASH]]+Tableau241213145101115789163456789101134567891011121314151617183456789101112143456789101112131415161718192021223456783456789101145678910111213141516171819202122345678910111314121819202131416131420312241112131691015161718192034562810[[#This Row],[FACTURE]]</f>
        <v>0</v>
      </c>
      <c r="G14" s="9"/>
    </row>
    <row r="15" spans="1:7" ht="19" x14ac:dyDescent="0.25">
      <c r="A15" s="10" t="s">
        <v>19</v>
      </c>
      <c r="B15" s="4"/>
      <c r="C15" s="5"/>
      <c r="D15" s="6"/>
      <c r="E15" s="6"/>
      <c r="F15" s="5">
        <f>Tableau241213145101115789163456789101134567891011121314151617183456789101112143456789101112131415161718192021223456783456789101145678910111213141516171819202122345678910111314121819202131416131420312241112131691015161718192034562810[[#This Row],[CASH]]+Tableau241213145101115789163456789101134567891011121314151617183456789101112143456789101112131415161718192021223456783456789101145678910111213141516171819202122345678910111314121819202131416131420312241112131691015161718192034562810[[#This Row],[FACTURE]]</f>
        <v>0</v>
      </c>
      <c r="G15" s="9"/>
    </row>
    <row r="16" spans="1:7" ht="19" x14ac:dyDescent="0.25">
      <c r="A16" s="10" t="s">
        <v>29</v>
      </c>
      <c r="B16" s="4"/>
      <c r="C16" s="5"/>
      <c r="D16" s="6"/>
      <c r="E16" s="6"/>
      <c r="F16" s="5">
        <f>Tableau241213145101115789163456789101134567891011121314151617183456789101112143456789101112131415161718192021223456783456789101145678910111213141516171819202122345678910111314121819202131416131420312241112131691015161718192034562810[[#This Row],[CASH]]+Tableau241213145101115789163456789101134567891011121314151617183456789101112143456789101112131415161718192021223456783456789101145678910111213141516171819202122345678910111314121819202131416131420312241112131691015161718192034562810[[#This Row],[FACTURE]]</f>
        <v>0</v>
      </c>
      <c r="G16" s="9"/>
    </row>
    <row r="17" spans="1:7" ht="19" x14ac:dyDescent="0.25">
      <c r="A17" s="3" t="s">
        <v>20</v>
      </c>
      <c r="B17" s="4"/>
      <c r="C17" s="5"/>
      <c r="D17" s="6"/>
      <c r="E17" s="6"/>
      <c r="F17" s="5">
        <f>Tableau241213145101115789163456789101134567891011121314151617183456789101112143456789101112131415161718192021223456783456789101145678910111213141516171819202122345678910111314121819202131416131420312241112131691015161718192034562810[[#This Row],[CASH]]+Tableau241213145101115789163456789101134567891011121314151617183456789101112143456789101112131415161718192021223456783456789101145678910111213141516171819202122345678910111314121819202131416131420312241112131691015161718192034562810[[#This Row],[FACTURE]]</f>
        <v>0</v>
      </c>
      <c r="G17" s="9"/>
    </row>
    <row r="18" spans="1:7" ht="19" x14ac:dyDescent="0.25">
      <c r="A18" s="3" t="s">
        <v>21</v>
      </c>
      <c r="B18" s="4"/>
      <c r="C18" s="5"/>
      <c r="D18" s="6"/>
      <c r="E18" s="6"/>
      <c r="F18" s="5">
        <f>Tableau241213145101115789163456789101134567891011121314151617183456789101112143456789101112131415161718192021223456783456789101145678910111213141516171819202122345678910111314121819202131416131420312241112131691015161718192034562810[[#This Row],[CASH]]+Tableau241213145101115789163456789101134567891011121314151617183456789101112143456789101112131415161718192021223456783456789101145678910111213141516171819202122345678910111314121819202131416131420312241112131691015161718192034562810[[#This Row],[FACTURE]]</f>
        <v>0</v>
      </c>
      <c r="G18" s="9"/>
    </row>
    <row r="19" spans="1:7" ht="19" x14ac:dyDescent="0.25">
      <c r="A19" s="3" t="s">
        <v>22</v>
      </c>
      <c r="B19" s="4">
        <v>5</v>
      </c>
      <c r="C19" s="5"/>
      <c r="D19" s="6">
        <v>15.282500000000001</v>
      </c>
      <c r="E19" s="6"/>
      <c r="F19" s="5">
        <f>Tableau241213145101115789163456789101134567891011121314151617183456789101112143456789101112131415161718192021223456783456789101145678910111213141516171819202122345678910111314121819202131416131420312241112131691015161718192034562810[[#This Row],[CASH]]+Tableau241213145101115789163456789101134567891011121314151617183456789101112143456789101112131415161718192021223456783456789101145678910111213141516171819202122345678910111314121819202131416131420312241112131691015161718192034562810[[#This Row],[FACTURE]]</f>
        <v>15.282500000000001</v>
      </c>
      <c r="G19" s="9"/>
    </row>
    <row r="20" spans="1:7" ht="19" x14ac:dyDescent="0.25">
      <c r="A20" s="3" t="s">
        <v>23</v>
      </c>
      <c r="B20" s="4"/>
      <c r="C20" s="5"/>
      <c r="D20" s="6"/>
      <c r="E20" s="6"/>
      <c r="F20" s="5">
        <f>Tableau241213145101115789163456789101134567891011121314151617183456789101112143456789101112131415161718192021223456783456789101145678910111213141516171819202122345678910111314121819202131416131420312241112131691015161718192034562810[[#This Row],[CASH]]+Tableau241213145101115789163456789101134567891011121314151617183456789101112143456789101112131415161718192021223456783456789101145678910111213141516171819202122345678910111314121819202131416131420312241112131691015161718192034562810[[#This Row],[FACTURE]]</f>
        <v>0</v>
      </c>
      <c r="G20" s="9"/>
    </row>
    <row r="21" spans="1:7" ht="19" x14ac:dyDescent="0.25">
      <c r="A21" s="3" t="s">
        <v>24</v>
      </c>
      <c r="B21" s="4"/>
      <c r="C21" s="5"/>
      <c r="D21" s="6"/>
      <c r="E21" s="6"/>
      <c r="F21" s="5">
        <f>Tableau241213145101115789163456789101134567891011121314151617183456789101112143456789101112131415161718192021223456783456789101145678910111213141516171819202122345678910111314121819202131416131420312241112131691015161718192034562810[[#This Row],[CASH]]+Tableau241213145101115789163456789101134567891011121314151617183456789101112143456789101112131415161718192021223456783456789101145678910111213141516171819202122345678910111314121819202131416131420312241112131691015161718192034562810[[#This Row],[FACTURE]]</f>
        <v>0</v>
      </c>
      <c r="G21" s="9"/>
    </row>
    <row r="22" spans="1:7" ht="19" x14ac:dyDescent="0.25">
      <c r="A22" s="3" t="s">
        <v>25</v>
      </c>
      <c r="B22" s="4">
        <v>2</v>
      </c>
      <c r="C22" s="6">
        <v>8</v>
      </c>
      <c r="D22" s="6"/>
      <c r="E22" s="6"/>
      <c r="F22" s="5">
        <f>Tableau241213145101115789163456789101134567891011121314151617183456789101112143456789101112131415161718192021223456783456789101145678910111213141516171819202122345678910111314121819202131416131420312241112131691015161718192034562810[[#This Row],[CASH]]+Tableau241213145101115789163456789101134567891011121314151617183456789101112143456789101112131415161718192021223456783456789101145678910111213141516171819202122345678910111314121819202131416131420312241112131691015161718192034562810[[#This Row],[FACTURE]]</f>
        <v>8</v>
      </c>
      <c r="G22" s="9"/>
    </row>
    <row r="23" spans="1:7" ht="19" x14ac:dyDescent="0.25">
      <c r="A23" s="3" t="s">
        <v>26</v>
      </c>
      <c r="B23" s="4"/>
      <c r="C23" s="5"/>
      <c r="D23" s="6"/>
      <c r="E23" s="6"/>
      <c r="F23" s="5">
        <f>Tableau241213145101115789163456789101134567891011121314151617183456789101112143456789101112131415161718192021223456783456789101145678910111213141516171819202122345678910111314121819202131416131420312241112131691015161718192034562810[[#This Row],[CASH]]+Tableau241213145101115789163456789101134567891011121314151617183456789101112143456789101112131415161718192021223456783456789101145678910111213141516171819202122345678910111314121819202131416131420312241112131691015161718192034562810[[#This Row],[FACTURE]]</f>
        <v>0</v>
      </c>
      <c r="G23" s="9"/>
    </row>
    <row r="24" spans="1:7" ht="19" x14ac:dyDescent="0.25">
      <c r="A24" s="3" t="s">
        <v>27</v>
      </c>
      <c r="B24" s="4"/>
      <c r="C24" s="5"/>
      <c r="D24" s="14"/>
      <c r="E24" s="6"/>
      <c r="F24" s="5">
        <f>Tableau241213145101115789163456789101134567891011121314151617183456789101112143456789101112131415161718192021223456783456789101145678910111213141516171819202122345678910111314121819202131416131420312241112131691015161718192034562810[[#This Row],[CASH]]+Tableau241213145101115789163456789101134567891011121314151617183456789101112143456789101112131415161718192021223456783456789101145678910111213141516171819202122345678910111314121819202131416131420312241112131691015161718192034562810[[#This Row],[FACTURE]]</f>
        <v>0</v>
      </c>
      <c r="G24" s="9"/>
    </row>
    <row r="25" spans="1:7" ht="19" x14ac:dyDescent="0.25">
      <c r="A25" s="3" t="s">
        <v>28</v>
      </c>
      <c r="B25" s="4"/>
      <c r="C25" s="5"/>
      <c r="D25" s="6"/>
      <c r="E25" s="6"/>
      <c r="F25" s="5">
        <f>Tableau241213145101115789163456789101134567891011121314151617183456789101112143456789101112131415161718192021223456783456789101145678910111213141516171819202122345678910111314121819202131416131420312241112131691015161718192034562810[[#This Row],[CASH]]+Tableau241213145101115789163456789101134567891011121314151617183456789101112143456789101112131415161718192021223456783456789101145678910111213141516171819202122345678910111314121819202131416131420312241112131691015161718192034562810[[#This Row],[FACTURE]]</f>
        <v>0</v>
      </c>
      <c r="G25" s="9"/>
    </row>
    <row r="26" spans="1:7" ht="19" x14ac:dyDescent="0.25">
      <c r="A26" s="3" t="s">
        <v>30</v>
      </c>
      <c r="B26" s="4"/>
      <c r="C26" s="5"/>
      <c r="D26" s="14">
        <v>175.5</v>
      </c>
      <c r="E26" s="6" t="s">
        <v>36</v>
      </c>
      <c r="F26" s="5">
        <f>Tableau241213145101115789163456789101134567891011121314151617183456789101112143456789101112131415161718192021223456783456789101145678910111213141516171819202122345678910111314121819202131416131420312241112131691015161718192034562810[[#This Row],[CASH]]+Tableau241213145101115789163456789101134567891011121314151617183456789101112143456789101112131415161718192021223456783456789101145678910111213141516171819202122345678910111314121819202131416131420312241112131691015161718192034562810[[#This Row],[FACTURE]]</f>
        <v>175.5</v>
      </c>
      <c r="G26" s="9"/>
    </row>
    <row r="27" spans="1:7" ht="19" x14ac:dyDescent="0.25">
      <c r="A27" s="3" t="s">
        <v>31</v>
      </c>
      <c r="B27" s="4"/>
      <c r="C27" s="5"/>
      <c r="D27" s="6"/>
      <c r="E27" s="6"/>
      <c r="F27" s="5">
        <f>Tableau241213145101115789163456789101134567891011121314151617183456789101112143456789101112131415161718192021223456783456789101145678910111213141516171819202122345678910111314121819202131416131420312241112131691015161718192034562810[[#This Row],[CASH]]+Tableau241213145101115789163456789101134567891011121314151617183456789101112143456789101112131415161718192021223456783456789101145678910111213141516171819202122345678910111314121819202131416131420312241112131691015161718192034562810[[#This Row],[FACTURE]]</f>
        <v>0</v>
      </c>
      <c r="G27" s="9"/>
    </row>
    <row r="28" spans="1:7" ht="19" x14ac:dyDescent="0.25">
      <c r="A28" s="3" t="s">
        <v>32</v>
      </c>
      <c r="B28" s="4"/>
      <c r="C28" s="5"/>
      <c r="D28" s="6"/>
      <c r="E28" s="6"/>
      <c r="F28" s="5">
        <f>Tableau241213145101115789163456789101134567891011121314151617183456789101112143456789101112131415161718192021223456783456789101145678910111213141516171819202122345678910111314121819202131416131420312241112131691015161718192034562810[[#This Row],[CASH]]+Tableau241213145101115789163456789101134567891011121314151617183456789101112143456789101112131415161718192021223456783456789101145678910111213141516171819202122345678910111314121819202131416131420312241112131691015161718192034562810[[#This Row],[FACTURE]]</f>
        <v>0</v>
      </c>
      <c r="G28" s="9"/>
    </row>
    <row r="29" spans="1:7" ht="19" x14ac:dyDescent="0.25">
      <c r="A29" s="3" t="s">
        <v>33</v>
      </c>
      <c r="B29" s="4"/>
      <c r="C29" s="5"/>
      <c r="D29" s="14"/>
      <c r="E29" s="6"/>
      <c r="F29" s="5">
        <f>Tableau241213145101115789163456789101134567891011121314151617183456789101112143456789101112131415161718192021223456783456789101145678910111213141516171819202122345678910111314121819202131416131420312241112131691015161718192034562810[[#This Row],[CASH]]+Tableau241213145101115789163456789101134567891011121314151617183456789101112143456789101112131415161718192021223456783456789101145678910111213141516171819202122345678910111314121819202131416131420312241112131691015161718192034562810[[#This Row],[FACTURE]]</f>
        <v>0</v>
      </c>
      <c r="G29" s="9"/>
    </row>
    <row r="30" spans="1:7" ht="19" x14ac:dyDescent="0.25">
      <c r="A30" s="3" t="s">
        <v>34</v>
      </c>
      <c r="B30" s="4"/>
      <c r="C30" s="5"/>
      <c r="D30" s="14"/>
      <c r="E30" s="6"/>
      <c r="F30" s="5">
        <f>Tableau241213145101115789163456789101134567891011121314151617183456789101112143456789101112131415161718192021223456783456789101145678910111213141516171819202122345678910111314121819202131416131420312241112131691015161718192034562810[[#This Row],[CASH]]+Tableau241213145101115789163456789101134567891011121314151617183456789101112143456789101112131415161718192021223456783456789101145678910111213141516171819202122345678910111314121819202131416131420312241112131691015161718192034562810[[#This Row],[FACTURE]]</f>
        <v>0</v>
      </c>
      <c r="G30" s="9"/>
    </row>
    <row r="31" spans="1:7" ht="19" x14ac:dyDescent="0.25">
      <c r="A31" s="3" t="s">
        <v>35</v>
      </c>
      <c r="B31" s="4"/>
      <c r="C31" s="5"/>
      <c r="D31" s="6"/>
      <c r="E31" s="6"/>
      <c r="F31" s="5">
        <f>Tableau241213145101115789163456789101134567891011121314151617183456789101112143456789101112131415161718192021223456783456789101145678910111213141516171819202122345678910111314121819202131416131420312241112131691015161718192034562810[[#This Row],[CASH]]+Tableau241213145101115789163456789101134567891011121314151617183456789101112143456789101112131415161718192021223456783456789101145678910111213141516171819202122345678910111314121819202131416131420312241112131691015161718192034562810[[#This Row],[FACTURE]]</f>
        <v>0</v>
      </c>
      <c r="G31" s="9"/>
    </row>
    <row r="32" spans="1:7" ht="19" x14ac:dyDescent="0.25">
      <c r="A32" s="11" t="s">
        <v>5</v>
      </c>
      <c r="B32" s="12">
        <f>SUM(B2:B31)</f>
        <v>7</v>
      </c>
      <c r="C32" s="13">
        <f>SUM(C2:C31)</f>
        <v>8</v>
      </c>
      <c r="D32" s="13">
        <f>SUM(D2:D31)</f>
        <v>190.7825</v>
      </c>
      <c r="E32" s="13"/>
      <c r="F32" s="5">
        <f>Tableau241213145101115789163456789101134567891011121314151617183456789101112143456789101112131415161718192021223456783456789101145678910111213141516171819202122345678910111314121819202131416131420312241112131691015161718192034562810[[#This Row],[FACTURE]]+Tableau241213145101115789163456789101134567891011121314151617183456789101112143456789101112131415161718192021223456783456789101145678910111213141516171819202122345678910111314121819202131416131420312241112131691015161718192034562810[[#This Row],[CASH]]</f>
        <v>198.7825</v>
      </c>
      <c r="G32" s="9"/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workbookViewId="0">
      <selection activeCell="D22" sqref="D22"/>
    </sheetView>
  </sheetViews>
  <sheetFormatPr baseColWidth="10" defaultRowHeight="16" x14ac:dyDescent="0.2"/>
  <cols>
    <col min="1" max="1" width="33.5" bestFit="1" customWidth="1"/>
    <col min="2" max="2" width="23.33203125" bestFit="1" customWidth="1"/>
    <col min="3" max="3" width="16.6640625" bestFit="1" customWidth="1"/>
    <col min="4" max="4" width="22.5" bestFit="1" customWidth="1"/>
    <col min="5" max="5" width="22.5" customWidth="1"/>
    <col min="6" max="6" width="17.83203125" bestFit="1" customWidth="1"/>
    <col min="7" max="7" width="85.1640625" bestFit="1" customWidth="1"/>
  </cols>
  <sheetData>
    <row r="1" spans="1:7" ht="2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</row>
    <row r="2" spans="1:7" s="4" customFormat="1" ht="19" x14ac:dyDescent="0.2">
      <c r="A2" s="3" t="s">
        <v>7</v>
      </c>
      <c r="C2" s="5"/>
      <c r="D2" s="6"/>
      <c r="E2" s="6"/>
      <c r="F2" s="5">
        <f>Tableau241213145101115789163456789101134567891011121314151617183456789101112143456789101112131415161718192021223456783456789101145678910111213141516171819202122345678910111314121819202131416131420312241112131691015161718192034562811[[#This Row],[CASH]]+Tableau241213145101115789163456789101134567891011121314151617183456789101112143456789101112131415161718192021223456783456789101145678910111213141516171819202122345678910111314121819202131416131420312241112131691015161718192034562811[[#This Row],[FACTURE]]</f>
        <v>0</v>
      </c>
      <c r="G2" s="7"/>
    </row>
    <row r="3" spans="1:7" s="4" customFormat="1" ht="19" x14ac:dyDescent="0.2">
      <c r="A3" s="3" t="s">
        <v>8</v>
      </c>
      <c r="C3" s="5"/>
      <c r="D3" s="6"/>
      <c r="E3" s="6"/>
      <c r="F3" s="5">
        <f>Tableau241213145101115789163456789101134567891011121314151617183456789101112143456789101112131415161718192021223456783456789101145678910111213141516171819202122345678910111314121819202131416131420312241112131691015161718192034562811[[#This Row],[CASH]]+Tableau241213145101115789163456789101134567891011121314151617183456789101112143456789101112131415161718192021223456783456789101145678910111213141516171819202122345678910111314121819202131416131420312241112131691015161718192034562811[[#This Row],[FACTURE]]</f>
        <v>0</v>
      </c>
      <c r="G3" s="7"/>
    </row>
    <row r="4" spans="1:7" ht="19" x14ac:dyDescent="0.25">
      <c r="A4" s="3" t="s">
        <v>9</v>
      </c>
      <c r="B4" s="4"/>
      <c r="C4" s="8"/>
      <c r="D4" s="6"/>
      <c r="E4" s="6"/>
      <c r="F4" s="5">
        <f>Tableau241213145101115789163456789101134567891011121314151617183456789101112143456789101112131415161718192021223456783456789101145678910111213141516171819202122345678910111314121819202131416131420312241112131691015161718192034562811[[#This Row],[CASH]]+Tableau241213145101115789163456789101134567891011121314151617183456789101112143456789101112131415161718192021223456783456789101145678910111213141516171819202122345678910111314121819202131416131420312241112131691015161718192034562811[[#This Row],[FACTURE]]</f>
        <v>0</v>
      </c>
      <c r="G4" s="9"/>
    </row>
    <row r="5" spans="1:7" ht="19" x14ac:dyDescent="0.25">
      <c r="A5" s="3" t="s">
        <v>10</v>
      </c>
      <c r="B5" s="4"/>
      <c r="C5" s="6"/>
      <c r="D5" s="6"/>
      <c r="E5" s="6"/>
      <c r="F5" s="5">
        <f>Tableau241213145101115789163456789101134567891011121314151617183456789101112143456789101112131415161718192021223456783456789101145678910111213141516171819202122345678910111314121819202131416131420312241112131691015161718192034562811[[#This Row],[CASH]]+Tableau241213145101115789163456789101134567891011121314151617183456789101112143456789101112131415161718192021223456783456789101145678910111213141516171819202122345678910111314121819202131416131420312241112131691015161718192034562811[[#This Row],[FACTURE]]</f>
        <v>0</v>
      </c>
      <c r="G5" s="9"/>
    </row>
    <row r="6" spans="1:7" ht="19" x14ac:dyDescent="0.25">
      <c r="A6" s="3" t="s">
        <v>11</v>
      </c>
      <c r="B6" s="4"/>
      <c r="C6" s="5"/>
      <c r="D6" s="6"/>
      <c r="E6" s="6"/>
      <c r="F6" s="5">
        <f>Tableau241213145101115789163456789101134567891011121314151617183456789101112143456789101112131415161718192021223456783456789101145678910111213141516171819202122345678910111314121819202131416131420312241112131691015161718192034562811[[#This Row],[CASH]]+Tableau241213145101115789163456789101134567891011121314151617183456789101112143456789101112131415161718192021223456783456789101145678910111213141516171819202122345678910111314121819202131416131420312241112131691015161718192034562811[[#This Row],[FACTURE]]</f>
        <v>0</v>
      </c>
      <c r="G6" s="9"/>
    </row>
    <row r="7" spans="1:7" ht="19" x14ac:dyDescent="0.25">
      <c r="A7" s="3" t="s">
        <v>12</v>
      </c>
      <c r="B7" s="4"/>
      <c r="C7" s="5"/>
      <c r="D7" s="14"/>
      <c r="E7" s="6"/>
      <c r="F7" s="5">
        <f>Tableau241213145101115789163456789101134567891011121314151617183456789101112143456789101112131415161718192021223456783456789101145678910111213141516171819202122345678910111314121819202131416131420312241112131691015161718192034562811[[#This Row],[CASH]]+Tableau241213145101115789163456789101134567891011121314151617183456789101112143456789101112131415161718192021223456783456789101145678910111213141516171819202122345678910111314121819202131416131420312241112131691015161718192034562811[[#This Row],[FACTURE]]</f>
        <v>0</v>
      </c>
      <c r="G7" s="9"/>
    </row>
    <row r="8" spans="1:7" ht="19" x14ac:dyDescent="0.25">
      <c r="A8" s="3" t="s">
        <v>12</v>
      </c>
      <c r="B8" s="4"/>
      <c r="C8" s="5"/>
      <c r="D8" s="14"/>
      <c r="E8" s="6"/>
      <c r="F8" s="5">
        <f>Tableau241213145101115789163456789101134567891011121314151617183456789101112143456789101112131415161718192021223456783456789101145678910111213141516171819202122345678910111314121819202131416131420312241112131691015161718192034562811[[#This Row],[CASH]]+Tableau241213145101115789163456789101134567891011121314151617183456789101112143456789101112131415161718192021223456783456789101145678910111213141516171819202122345678910111314121819202131416131420312241112131691015161718192034562811[[#This Row],[FACTURE]]</f>
        <v>0</v>
      </c>
      <c r="G8" s="9"/>
    </row>
    <row r="9" spans="1:7" ht="19" x14ac:dyDescent="0.25">
      <c r="A9" s="3" t="s">
        <v>13</v>
      </c>
      <c r="B9" s="4"/>
      <c r="C9" s="5"/>
      <c r="D9" s="6"/>
      <c r="E9" s="6"/>
      <c r="F9" s="5">
        <f>Tableau241213145101115789163456789101134567891011121314151617183456789101112143456789101112131415161718192021223456783456789101145678910111213141516171819202122345678910111314121819202131416131420312241112131691015161718192034562811[[#This Row],[CASH]]+Tableau241213145101115789163456789101134567891011121314151617183456789101112143456789101112131415161718192021223456783456789101145678910111213141516171819202122345678910111314121819202131416131420312241112131691015161718192034562811[[#This Row],[FACTURE]]</f>
        <v>0</v>
      </c>
      <c r="G9" s="9"/>
    </row>
    <row r="10" spans="1:7" ht="19" x14ac:dyDescent="0.25">
      <c r="A10" s="3" t="s">
        <v>14</v>
      </c>
      <c r="B10" s="4"/>
      <c r="C10" s="5"/>
      <c r="D10" s="6"/>
      <c r="E10" s="6"/>
      <c r="F10" s="5">
        <f>Tableau241213145101115789163456789101134567891011121314151617183456789101112143456789101112131415161718192021223456783456789101145678910111213141516171819202122345678910111314121819202131416131420312241112131691015161718192034562811[[#This Row],[CASH]]+Tableau241213145101115789163456789101134567891011121314151617183456789101112143456789101112131415161718192021223456783456789101145678910111213141516171819202122345678910111314121819202131416131420312241112131691015161718192034562811[[#This Row],[FACTURE]]</f>
        <v>0</v>
      </c>
      <c r="G10" s="9"/>
    </row>
    <row r="11" spans="1:7" ht="19" x14ac:dyDescent="0.25">
      <c r="A11" s="3" t="s">
        <v>15</v>
      </c>
      <c r="B11" s="4"/>
      <c r="C11" s="5"/>
      <c r="D11" s="6"/>
      <c r="E11" s="6"/>
      <c r="F11" s="5">
        <f>Tableau241213145101115789163456789101134567891011121314151617183456789101112143456789101112131415161718192021223456783456789101145678910111213141516171819202122345678910111314121819202131416131420312241112131691015161718192034562811[[#This Row],[CASH]]+Tableau241213145101115789163456789101134567891011121314151617183456789101112143456789101112131415161718192021223456783456789101145678910111213141516171819202122345678910111314121819202131416131420312241112131691015161718192034562811[[#This Row],[FACTURE]]</f>
        <v>0</v>
      </c>
      <c r="G11" s="9"/>
    </row>
    <row r="12" spans="1:7" ht="19" x14ac:dyDescent="0.25">
      <c r="A12" s="3" t="s">
        <v>16</v>
      </c>
      <c r="B12" s="4"/>
      <c r="C12" s="5"/>
      <c r="D12" s="6"/>
      <c r="E12" s="6"/>
      <c r="F12" s="5">
        <f>Tableau241213145101115789163456789101134567891011121314151617183456789101112143456789101112131415161718192021223456783456789101145678910111213141516171819202122345678910111314121819202131416131420312241112131691015161718192034562811[[#This Row],[CASH]]+Tableau241213145101115789163456789101134567891011121314151617183456789101112143456789101112131415161718192021223456783456789101145678910111213141516171819202122345678910111314121819202131416131420312241112131691015161718192034562811[[#This Row],[FACTURE]]</f>
        <v>0</v>
      </c>
      <c r="G12" s="9"/>
    </row>
    <row r="13" spans="1:7" ht="19" x14ac:dyDescent="0.25">
      <c r="A13" s="3" t="s">
        <v>17</v>
      </c>
      <c r="B13" s="4"/>
      <c r="C13" s="5"/>
      <c r="D13" s="6"/>
      <c r="E13" s="6"/>
      <c r="F13" s="5">
        <f>Tableau241213145101115789163456789101134567891011121314151617183456789101112143456789101112131415161718192021223456783456789101145678910111213141516171819202122345678910111314121819202131416131420312241112131691015161718192034562811[[#This Row],[CASH]]+Tableau241213145101115789163456789101134567891011121314151617183456789101112143456789101112131415161718192021223456783456789101145678910111213141516171819202122345678910111314121819202131416131420312241112131691015161718192034562811[[#This Row],[FACTURE]]</f>
        <v>0</v>
      </c>
      <c r="G13" s="9"/>
    </row>
    <row r="14" spans="1:7" ht="19" x14ac:dyDescent="0.25">
      <c r="A14" s="10" t="s">
        <v>18</v>
      </c>
      <c r="B14" s="4"/>
      <c r="C14" s="5"/>
      <c r="D14" s="6"/>
      <c r="E14" s="6"/>
      <c r="F14" s="5">
        <f>Tableau241213145101115789163456789101134567891011121314151617183456789101112143456789101112131415161718192021223456783456789101145678910111213141516171819202122345678910111314121819202131416131420312241112131691015161718192034562811[[#This Row],[CASH]]+Tableau241213145101115789163456789101134567891011121314151617183456789101112143456789101112131415161718192021223456783456789101145678910111213141516171819202122345678910111314121819202131416131420312241112131691015161718192034562811[[#This Row],[FACTURE]]</f>
        <v>0</v>
      </c>
      <c r="G14" s="9"/>
    </row>
    <row r="15" spans="1:7" ht="19" x14ac:dyDescent="0.25">
      <c r="A15" s="10" t="s">
        <v>19</v>
      </c>
      <c r="B15" s="4"/>
      <c r="C15" s="5"/>
      <c r="D15" s="6"/>
      <c r="E15" s="6"/>
      <c r="F15" s="5">
        <f>Tableau241213145101115789163456789101134567891011121314151617183456789101112143456789101112131415161718192021223456783456789101145678910111213141516171819202122345678910111314121819202131416131420312241112131691015161718192034562811[[#This Row],[CASH]]+Tableau241213145101115789163456789101134567891011121314151617183456789101112143456789101112131415161718192021223456783456789101145678910111213141516171819202122345678910111314121819202131416131420312241112131691015161718192034562811[[#This Row],[FACTURE]]</f>
        <v>0</v>
      </c>
      <c r="G15" s="9"/>
    </row>
    <row r="16" spans="1:7" ht="19" x14ac:dyDescent="0.25">
      <c r="A16" s="10" t="s">
        <v>29</v>
      </c>
      <c r="B16" s="4"/>
      <c r="C16" s="5"/>
      <c r="D16" s="6"/>
      <c r="E16" s="6"/>
      <c r="F16" s="5">
        <f>Tableau241213145101115789163456789101134567891011121314151617183456789101112143456789101112131415161718192021223456783456789101145678910111213141516171819202122345678910111314121819202131416131420312241112131691015161718192034562811[[#This Row],[CASH]]+Tableau241213145101115789163456789101134567891011121314151617183456789101112143456789101112131415161718192021223456783456789101145678910111213141516171819202122345678910111314121819202131416131420312241112131691015161718192034562811[[#This Row],[FACTURE]]</f>
        <v>0</v>
      </c>
      <c r="G16" s="9"/>
    </row>
    <row r="17" spans="1:7" ht="19" x14ac:dyDescent="0.25">
      <c r="A17" s="3" t="s">
        <v>20</v>
      </c>
      <c r="B17" s="4"/>
      <c r="C17" s="5"/>
      <c r="D17" s="6"/>
      <c r="E17" s="6"/>
      <c r="F17" s="5">
        <f>Tableau241213145101115789163456789101134567891011121314151617183456789101112143456789101112131415161718192021223456783456789101145678910111213141516171819202122345678910111314121819202131416131420312241112131691015161718192034562811[[#This Row],[CASH]]+Tableau241213145101115789163456789101134567891011121314151617183456789101112143456789101112131415161718192021223456783456789101145678910111213141516171819202122345678910111314121819202131416131420312241112131691015161718192034562811[[#This Row],[FACTURE]]</f>
        <v>0</v>
      </c>
      <c r="G17" s="9"/>
    </row>
    <row r="18" spans="1:7" ht="19" x14ac:dyDescent="0.25">
      <c r="A18" s="3" t="s">
        <v>21</v>
      </c>
      <c r="B18" s="4"/>
      <c r="C18" s="5"/>
      <c r="D18" s="6"/>
      <c r="E18" s="6"/>
      <c r="F18" s="5">
        <f>Tableau241213145101115789163456789101134567891011121314151617183456789101112143456789101112131415161718192021223456783456789101145678910111213141516171819202122345678910111314121819202131416131420312241112131691015161718192034562811[[#This Row],[CASH]]+Tableau241213145101115789163456789101134567891011121314151617183456789101112143456789101112131415161718192021223456783456789101145678910111213141516171819202122345678910111314121819202131416131420312241112131691015161718192034562811[[#This Row],[FACTURE]]</f>
        <v>0</v>
      </c>
      <c r="G18" s="9"/>
    </row>
    <row r="19" spans="1:7" ht="19" x14ac:dyDescent="0.25">
      <c r="A19" s="3" t="s">
        <v>22</v>
      </c>
      <c r="B19" s="4">
        <v>7</v>
      </c>
      <c r="C19" s="5"/>
      <c r="D19" s="6">
        <v>22.265000000000001</v>
      </c>
      <c r="E19" s="6"/>
      <c r="F19" s="5">
        <f>Tableau241213145101115789163456789101134567891011121314151617183456789101112143456789101112131415161718192021223456783456789101145678910111213141516171819202122345678910111314121819202131416131420312241112131691015161718192034562811[[#This Row],[CASH]]+Tableau241213145101115789163456789101134567891011121314151617183456789101112143456789101112131415161718192021223456783456789101145678910111213141516171819202122345678910111314121819202131416131420312241112131691015161718192034562811[[#This Row],[FACTURE]]</f>
        <v>22.265000000000001</v>
      </c>
      <c r="G19" s="9"/>
    </row>
    <row r="20" spans="1:7" ht="19" x14ac:dyDescent="0.25">
      <c r="A20" s="3" t="s">
        <v>23</v>
      </c>
      <c r="B20" s="4"/>
      <c r="C20" s="5"/>
      <c r="D20" s="6"/>
      <c r="E20" s="6"/>
      <c r="F20" s="5">
        <f>Tableau241213145101115789163456789101134567891011121314151617183456789101112143456789101112131415161718192021223456783456789101145678910111213141516171819202122345678910111314121819202131416131420312241112131691015161718192034562811[[#This Row],[CASH]]+Tableau241213145101115789163456789101134567891011121314151617183456789101112143456789101112131415161718192021223456783456789101145678910111213141516171819202122345678910111314121819202131416131420312241112131691015161718192034562811[[#This Row],[FACTURE]]</f>
        <v>0</v>
      </c>
      <c r="G20" s="9"/>
    </row>
    <row r="21" spans="1:7" ht="19" x14ac:dyDescent="0.25">
      <c r="A21" s="3" t="s">
        <v>24</v>
      </c>
      <c r="B21" s="4"/>
      <c r="C21" s="5"/>
      <c r="D21" s="6"/>
      <c r="E21" s="6"/>
      <c r="F21" s="5">
        <f>Tableau241213145101115789163456789101134567891011121314151617183456789101112143456789101112131415161718192021223456783456789101145678910111213141516171819202122345678910111314121819202131416131420312241112131691015161718192034562811[[#This Row],[CASH]]+Tableau241213145101115789163456789101134567891011121314151617183456789101112143456789101112131415161718192021223456783456789101145678910111213141516171819202122345678910111314121819202131416131420312241112131691015161718192034562811[[#This Row],[FACTURE]]</f>
        <v>0</v>
      </c>
      <c r="G21" s="9"/>
    </row>
    <row r="22" spans="1:7" ht="19" x14ac:dyDescent="0.25">
      <c r="A22" s="3" t="s">
        <v>25</v>
      </c>
      <c r="B22" s="4">
        <v>2</v>
      </c>
      <c r="C22" s="6">
        <v>12.5</v>
      </c>
      <c r="D22" s="6"/>
      <c r="E22" s="6"/>
      <c r="F22" s="5">
        <f>Tableau241213145101115789163456789101134567891011121314151617183456789101112143456789101112131415161718192021223456783456789101145678910111213141516171819202122345678910111314121819202131416131420312241112131691015161718192034562811[[#This Row],[CASH]]+Tableau241213145101115789163456789101134567891011121314151617183456789101112143456789101112131415161718192021223456783456789101145678910111213141516171819202122345678910111314121819202131416131420312241112131691015161718192034562811[[#This Row],[FACTURE]]</f>
        <v>12.5</v>
      </c>
      <c r="G22" s="9"/>
    </row>
    <row r="23" spans="1:7" ht="19" x14ac:dyDescent="0.25">
      <c r="A23" s="3" t="s">
        <v>26</v>
      </c>
      <c r="B23" s="4"/>
      <c r="C23" s="5"/>
      <c r="D23" s="6"/>
      <c r="E23" s="6"/>
      <c r="F23" s="5">
        <f>Tableau241213145101115789163456789101134567891011121314151617183456789101112143456789101112131415161718192021223456783456789101145678910111213141516171819202122345678910111314121819202131416131420312241112131691015161718192034562811[[#This Row],[CASH]]+Tableau241213145101115789163456789101134567891011121314151617183456789101112143456789101112131415161718192021223456783456789101145678910111213141516171819202122345678910111314121819202131416131420312241112131691015161718192034562811[[#This Row],[FACTURE]]</f>
        <v>0</v>
      </c>
      <c r="G23" s="9"/>
    </row>
    <row r="24" spans="1:7" ht="19" x14ac:dyDescent="0.25">
      <c r="A24" s="3" t="s">
        <v>27</v>
      </c>
      <c r="B24" s="4"/>
      <c r="C24" s="5"/>
      <c r="D24" s="14"/>
      <c r="E24" s="6"/>
      <c r="F24" s="5">
        <f>Tableau241213145101115789163456789101134567891011121314151617183456789101112143456789101112131415161718192021223456783456789101145678910111213141516171819202122345678910111314121819202131416131420312241112131691015161718192034562811[[#This Row],[CASH]]+Tableau241213145101115789163456789101134567891011121314151617183456789101112143456789101112131415161718192021223456783456789101145678910111213141516171819202122345678910111314121819202131416131420312241112131691015161718192034562811[[#This Row],[FACTURE]]</f>
        <v>0</v>
      </c>
      <c r="G24" s="9"/>
    </row>
    <row r="25" spans="1:7" ht="19" x14ac:dyDescent="0.25">
      <c r="A25" s="3" t="s">
        <v>28</v>
      </c>
      <c r="B25" s="4"/>
      <c r="C25" s="5"/>
      <c r="D25" s="6"/>
      <c r="E25" s="6"/>
      <c r="F25" s="5">
        <f>Tableau241213145101115789163456789101134567891011121314151617183456789101112143456789101112131415161718192021223456783456789101145678910111213141516171819202122345678910111314121819202131416131420312241112131691015161718192034562811[[#This Row],[CASH]]+Tableau241213145101115789163456789101134567891011121314151617183456789101112143456789101112131415161718192021223456783456789101145678910111213141516171819202122345678910111314121819202131416131420312241112131691015161718192034562811[[#This Row],[FACTURE]]</f>
        <v>0</v>
      </c>
      <c r="G25" s="9"/>
    </row>
    <row r="26" spans="1:7" ht="19" x14ac:dyDescent="0.25">
      <c r="A26" s="3" t="s">
        <v>30</v>
      </c>
      <c r="B26" s="4"/>
      <c r="C26" s="5"/>
      <c r="D26" s="6"/>
      <c r="E26" s="6"/>
      <c r="F26" s="5">
        <f>Tableau241213145101115789163456789101134567891011121314151617183456789101112143456789101112131415161718192021223456783456789101145678910111213141516171819202122345678910111314121819202131416131420312241112131691015161718192034562811[[#This Row],[CASH]]+Tableau241213145101115789163456789101134567891011121314151617183456789101112143456789101112131415161718192021223456783456789101145678910111213141516171819202122345678910111314121819202131416131420312241112131691015161718192034562811[[#This Row],[FACTURE]]</f>
        <v>0</v>
      </c>
      <c r="G26" s="9"/>
    </row>
    <row r="27" spans="1:7" ht="19" x14ac:dyDescent="0.25">
      <c r="A27" s="3" t="s">
        <v>31</v>
      </c>
      <c r="B27" s="4"/>
      <c r="C27" s="5"/>
      <c r="D27" s="6"/>
      <c r="E27" s="6"/>
      <c r="F27" s="5">
        <f>Tableau241213145101115789163456789101134567891011121314151617183456789101112143456789101112131415161718192021223456783456789101145678910111213141516171819202122345678910111314121819202131416131420312241112131691015161718192034562811[[#This Row],[CASH]]+Tableau241213145101115789163456789101134567891011121314151617183456789101112143456789101112131415161718192021223456783456789101145678910111213141516171819202122345678910111314121819202131416131420312241112131691015161718192034562811[[#This Row],[FACTURE]]</f>
        <v>0</v>
      </c>
      <c r="G27" s="9"/>
    </row>
    <row r="28" spans="1:7" ht="19" x14ac:dyDescent="0.25">
      <c r="A28" s="3" t="s">
        <v>32</v>
      </c>
      <c r="B28" s="4"/>
      <c r="C28" s="5"/>
      <c r="D28" s="6"/>
      <c r="E28" s="6"/>
      <c r="F28" s="5">
        <f>Tableau241213145101115789163456789101134567891011121314151617183456789101112143456789101112131415161718192021223456783456789101145678910111213141516171819202122345678910111314121819202131416131420312241112131691015161718192034562811[[#This Row],[CASH]]+Tableau241213145101115789163456789101134567891011121314151617183456789101112143456789101112131415161718192021223456783456789101145678910111213141516171819202122345678910111314121819202131416131420312241112131691015161718192034562811[[#This Row],[FACTURE]]</f>
        <v>0</v>
      </c>
      <c r="G28" s="9"/>
    </row>
    <row r="29" spans="1:7" ht="19" x14ac:dyDescent="0.25">
      <c r="A29" s="3" t="s">
        <v>33</v>
      </c>
      <c r="B29" s="4"/>
      <c r="C29" s="5"/>
      <c r="D29" s="14"/>
      <c r="E29" s="6"/>
      <c r="F29" s="5">
        <f>Tableau241213145101115789163456789101134567891011121314151617183456789101112143456789101112131415161718192021223456783456789101145678910111213141516171819202122345678910111314121819202131416131420312241112131691015161718192034562811[[#This Row],[CASH]]+Tableau241213145101115789163456789101134567891011121314151617183456789101112143456789101112131415161718192021223456783456789101145678910111213141516171819202122345678910111314121819202131416131420312241112131691015161718192034562811[[#This Row],[FACTURE]]</f>
        <v>0</v>
      </c>
      <c r="G29" s="9"/>
    </row>
    <row r="30" spans="1:7" ht="19" x14ac:dyDescent="0.25">
      <c r="A30" s="3" t="s">
        <v>34</v>
      </c>
      <c r="B30" s="4"/>
      <c r="C30" s="5"/>
      <c r="D30" s="14"/>
      <c r="E30" s="6"/>
      <c r="F30" s="5">
        <f>Tableau241213145101115789163456789101134567891011121314151617183456789101112143456789101112131415161718192021223456783456789101145678910111213141516171819202122345678910111314121819202131416131420312241112131691015161718192034562811[[#This Row],[CASH]]+Tableau241213145101115789163456789101134567891011121314151617183456789101112143456789101112131415161718192021223456783456789101145678910111213141516171819202122345678910111314121819202131416131420312241112131691015161718192034562811[[#This Row],[FACTURE]]</f>
        <v>0</v>
      </c>
      <c r="G30" s="9"/>
    </row>
    <row r="31" spans="1:7" ht="19" x14ac:dyDescent="0.25">
      <c r="A31" s="3" t="s">
        <v>35</v>
      </c>
      <c r="B31" s="4"/>
      <c r="C31" s="5"/>
      <c r="D31" s="6"/>
      <c r="E31" s="6"/>
      <c r="F31" s="5">
        <f>Tableau241213145101115789163456789101134567891011121314151617183456789101112143456789101112131415161718192021223456783456789101145678910111213141516171819202122345678910111314121819202131416131420312241112131691015161718192034562811[[#This Row],[CASH]]+Tableau241213145101115789163456789101134567891011121314151617183456789101112143456789101112131415161718192021223456783456789101145678910111213141516171819202122345678910111314121819202131416131420312241112131691015161718192034562811[[#This Row],[FACTURE]]</f>
        <v>0</v>
      </c>
      <c r="G31" s="9"/>
    </row>
    <row r="32" spans="1:7" ht="19" x14ac:dyDescent="0.25">
      <c r="A32" s="11" t="s">
        <v>5</v>
      </c>
      <c r="B32" s="12">
        <f>SUM(B2:B31)</f>
        <v>9</v>
      </c>
      <c r="C32" s="13">
        <f>SUM(C2:C31)</f>
        <v>12.5</v>
      </c>
      <c r="D32" s="13">
        <f>SUM(D2:D31)</f>
        <v>22.265000000000001</v>
      </c>
      <c r="E32" s="13"/>
      <c r="F32" s="5">
        <f>Tableau241213145101115789163456789101134567891011121314151617183456789101112143456789101112131415161718192021223456783456789101145678910111213141516171819202122345678910111314121819202131416131420312241112131691015161718192034562811[[#This Row],[FACTURE]]+Tableau241213145101115789163456789101134567891011121314151617183456789101112143456789101112131415161718192021223456783456789101145678910111213141516171819202122345678910111314121819202131416131420312241112131691015161718192034562811[[#This Row],[CASH]]</f>
        <v>34.765000000000001</v>
      </c>
      <c r="G32" s="9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02.07</vt:lpstr>
      <vt:lpstr>03.07 </vt:lpstr>
      <vt:lpstr>04.07  </vt:lpstr>
      <vt:lpstr>05.07 </vt:lpstr>
      <vt:lpstr>06.07 </vt:lpstr>
      <vt:lpstr>09.07</vt:lpstr>
      <vt:lpstr>10.07</vt:lpstr>
      <vt:lpstr>11.07</vt:lpstr>
      <vt:lpstr>12.07</vt:lpstr>
      <vt:lpstr>13.07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2018-07-01T19:14:50Z</dcterms:created>
  <dcterms:modified xsi:type="dcterms:W3CDTF">2018-07-21T10:40:53Z</dcterms:modified>
</cp:coreProperties>
</file>