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011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bookViews>
    <workbookView xWindow="0" yWindow="460" windowWidth="25600" windowHeight="14460" tabRatio="500" activeTab="4" xr2:uid="{00000000-000D-0000-FFFF-FFFF00000000}"/>
  </bookViews>
  <sheets>
    <sheet name="ListeDesVéhicules" sheetId="1" r:id="rId1"/>
    <sheet name="Liste des chauffeurs" sheetId="2" r:id="rId2"/>
    <sheet name="Hangar" sheetId="3" r:id="rId3"/>
    <sheet name="chauffeur par vehicule donne" sheetId="8" r:id="rId4"/>
    <sheet name="Feuil3" sheetId="10" r:id="rId5"/>
  </sheets>
  <definedNames>
    <definedName name="_xlnm._FilterDatabase" localSheetId="1" hidden="1">'Liste des chauffeurs'!$B$18:$C$19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10" l="1"/>
  <c r="F16" i="10"/>
  <c r="D20" i="10"/>
  <c r="G11" i="10"/>
  <c r="H11" i="10"/>
  <c r="G12" i="10"/>
  <c r="H12" i="10"/>
  <c r="G13" i="10"/>
  <c r="H13" i="10"/>
  <c r="G10" i="10"/>
  <c r="H10" i="10"/>
  <c r="G9" i="10"/>
  <c r="H9" i="10"/>
  <c r="G7" i="10"/>
  <c r="H7" i="10"/>
  <c r="G8" i="10"/>
  <c r="H8" i="10"/>
  <c r="G6" i="10"/>
  <c r="H6" i="10"/>
  <c r="G3" i="10"/>
  <c r="H3" i="10"/>
  <c r="G4" i="10"/>
  <c r="H4" i="10"/>
  <c r="G5" i="10"/>
  <c r="H5" i="10"/>
  <c r="G2" i="10"/>
  <c r="H2" i="10"/>
  <c r="H18" i="1"/>
  <c r="H14" i="1"/>
  <c r="C19" i="2"/>
  <c r="C18" i="2"/>
</calcChain>
</file>

<file path=xl/sharedStrings.xml><?xml version="1.0" encoding="utf-8"?>
<sst xmlns="http://schemas.openxmlformats.org/spreadsheetml/2006/main" count="153" uniqueCount="95">
  <si>
    <t>Immatriculation</t>
  </si>
  <si>
    <t>Marque</t>
  </si>
  <si>
    <t>Véhicule 1</t>
  </si>
  <si>
    <t>Véhicule 2</t>
  </si>
  <si>
    <t>Puissance</t>
  </si>
  <si>
    <t>Poids</t>
  </si>
  <si>
    <t>Type</t>
  </si>
  <si>
    <t>Libellé</t>
  </si>
  <si>
    <t>Hangar</t>
  </si>
  <si>
    <t>Renault</t>
  </si>
  <si>
    <t>fo</t>
  </si>
  <si>
    <t>Fourgon</t>
  </si>
  <si>
    <t>Plomberie</t>
  </si>
  <si>
    <t>1245dr83</t>
  </si>
  <si>
    <t>Suziki</t>
  </si>
  <si>
    <t>Moto</t>
  </si>
  <si>
    <t>Code chauffeur</t>
  </si>
  <si>
    <t>Nom</t>
  </si>
  <si>
    <t>Date de naissance</t>
  </si>
  <si>
    <t>Adresse</t>
  </si>
  <si>
    <t>Code postale</t>
  </si>
  <si>
    <t>Ville</t>
  </si>
  <si>
    <t>Téléphone</t>
  </si>
  <si>
    <t>ab456</t>
  </si>
  <si>
    <t>af963</t>
  </si>
  <si>
    <t>az456</t>
  </si>
  <si>
    <t>Bon</t>
  </si>
  <si>
    <t>Radier</t>
  </si>
  <si>
    <t>Fala</t>
  </si>
  <si>
    <t>45, Rue des Montagnards</t>
  </si>
  <si>
    <t>Toulon</t>
  </si>
  <si>
    <t>04 83 45 85 67</t>
  </si>
  <si>
    <t>B</t>
  </si>
  <si>
    <t>Date de permis moto</t>
  </si>
  <si>
    <t>Date de permis voiture</t>
  </si>
  <si>
    <t>Type de permis moto</t>
  </si>
  <si>
    <t>Type de permis voiture</t>
  </si>
  <si>
    <t>Nom du hangar</t>
  </si>
  <si>
    <t>N°</t>
  </si>
  <si>
    <t>Nombre de places</t>
  </si>
  <si>
    <t>Gardiennage</t>
  </si>
  <si>
    <t>oui</t>
  </si>
  <si>
    <t>Hangar 1</t>
  </si>
  <si>
    <t>Equipement</t>
  </si>
  <si>
    <t>Véhicule 3</t>
  </si>
  <si>
    <t>Véhicule 4</t>
  </si>
  <si>
    <t>Véhicule 5</t>
  </si>
  <si>
    <t>Véhicule 6</t>
  </si>
  <si>
    <t>6512tr83</t>
  </si>
  <si>
    <t>Tuyauterie</t>
  </si>
  <si>
    <t>2389fb83</t>
  </si>
  <si>
    <t>1234gh83</t>
  </si>
  <si>
    <t>5489ht83</t>
  </si>
  <si>
    <t>mercedes</t>
  </si>
  <si>
    <t>camion</t>
  </si>
  <si>
    <t>ca</t>
  </si>
  <si>
    <t>Coût au km eur</t>
  </si>
  <si>
    <t>maconnerie</t>
  </si>
  <si>
    <t>suziki</t>
  </si>
  <si>
    <t>mo</t>
  </si>
  <si>
    <t>78, montee de la violette</t>
  </si>
  <si>
    <t>96, rue du cana</t>
  </si>
  <si>
    <t xml:space="preserve">Sainte Maxime </t>
  </si>
  <si>
    <t>A</t>
  </si>
  <si>
    <t>04 83 26 99 13</t>
  </si>
  <si>
    <t>Hangar 2</t>
  </si>
  <si>
    <t>Hangar 3</t>
  </si>
  <si>
    <t>Hangar 4</t>
  </si>
  <si>
    <t>non</t>
  </si>
  <si>
    <t xml:space="preserve">oui </t>
  </si>
  <si>
    <t>04 42 52 40 26</t>
  </si>
  <si>
    <t>1456fg83</t>
  </si>
  <si>
    <t>immatricualtion</t>
  </si>
  <si>
    <t>poids donnee</t>
  </si>
  <si>
    <t>code chauffeur</t>
  </si>
  <si>
    <t>type de permis A</t>
  </si>
  <si>
    <t>type depermis B</t>
  </si>
  <si>
    <t>b</t>
  </si>
  <si>
    <t xml:space="preserve">immatriculation </t>
  </si>
  <si>
    <t xml:space="preserve">poids </t>
  </si>
  <si>
    <t>200cv</t>
  </si>
  <si>
    <t>8cv</t>
  </si>
  <si>
    <t>60cv</t>
  </si>
  <si>
    <t xml:space="preserve">af963 </t>
  </si>
  <si>
    <t xml:space="preserve">Date utilisation </t>
  </si>
  <si>
    <t>Date fin utilisation</t>
  </si>
  <si>
    <t xml:space="preserve">cout au km </t>
  </si>
  <si>
    <t>km fin</t>
  </si>
  <si>
    <t>nb kilometree</t>
  </si>
  <si>
    <t xml:space="preserve">cout total </t>
  </si>
  <si>
    <t>km debut</t>
  </si>
  <si>
    <t xml:space="preserve">date debut </t>
  </si>
  <si>
    <t xml:space="preserve">date de fin </t>
  </si>
  <si>
    <t xml:space="preserve">nombre km </t>
  </si>
  <si>
    <t>1456fg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</si>
</sst>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3">
    <dxf>
      <numFmt numFmtId="2" formatCode="0.00"/>
    </dxf>
    <dxf>
      <numFmt numFmtId="19" formatCode="dd/mm/yyyy"/>
    </dxf>
    <dxf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D8F523-2A29-9F4B-A8FF-C164EE5342CA}" name="Tableau1" displayName="Tableau1" ref="A1:D7" totalsRowShown="0">
  <autoFilter ref="A1:D7" xr:uid="{19A3E2EE-6DF4-1D47-BD06-305F9F570751}"/>
  <tableColumns count="4">
    <tableColumn id="1" xr3:uid="{3D20C5EA-4A60-5846-B768-DC166772CF64}" name="Immatriculation"/>
    <tableColumn id="2" xr3:uid="{73269DD9-2C36-C345-88DA-F29422F13922}" name="ab456"/>
    <tableColumn id="3" xr3:uid="{7F87B597-FC75-7D40-BEC9-9A668C8526AC}" name="af963 "/>
    <tableColumn id="4" xr3:uid="{46F21A9B-4BA8-4E47-9A4E-D9AAA83C94ED}" name="az45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D052FB-359D-A44F-934B-8FF6A2EE335F}" name="Tableau3" displayName="Tableau3" ref="A1:H13" totalsRowShown="0">
  <autoFilter ref="A1:H13" xr:uid="{5830EC49-A4EF-F54E-8957-BFA3B6078CFA}"/>
  <tableColumns count="8">
    <tableColumn id="1" xr3:uid="{BE7E5016-AB03-AA41-BB02-E206214CFE44}" name="immatriculation "/>
    <tableColumn id="2" xr3:uid="{DB6A57EC-4F06-CA4E-B534-DB3B8EDA0BD1}" name="Date utilisation " dataDxfId="2"/>
    <tableColumn id="3" xr3:uid="{2F34F0E7-BDF1-5046-8A08-61004C0BC5A8}" name="km debut"/>
    <tableColumn id="4" xr3:uid="{3C0185CD-DB4C-0746-8713-45EF0D74545C}" name="Date fin utilisation" dataDxfId="1"/>
    <tableColumn id="5" xr3:uid="{1AF41F95-6702-544B-BD29-A2461AC80472}" name="km fin"/>
    <tableColumn id="6" xr3:uid="{46A06591-056D-8040-9667-4307091E546F}" name="cout au km " dataDxfId="0"/>
    <tableColumn id="7" xr3:uid="{695F54ED-B7D1-6441-B195-8B35A0E4FAF1}" name="nb kilometree"/>
    <tableColumn id="8" xr3:uid="{3D67E41A-1ED0-6542-A7CA-B2EC8D428C28}" name="cout total 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zoomScale="115" workbookViewId="0">
      <selection activeCell="C6" sqref="C6"/>
    </sheetView>
  </sheetViews>
  <sheetFormatPr baseColWidth="10" defaultRowHeight="16" x14ac:dyDescent="0.2"/>
  <cols>
    <col min="1" max="1" width="14.33203125" bestFit="1" customWidth="1"/>
    <col min="3" max="3" width="14.5" bestFit="1" customWidth="1"/>
    <col min="4" max="4" width="11.5" customWidth="1"/>
    <col min="6" max="6" width="8.83203125" customWidth="1"/>
    <col min="7" max="7" width="19.5" customWidth="1"/>
    <col min="8" max="8" width="11.1640625" bestFit="1" customWidth="1"/>
    <col min="10" max="10" width="14.5" bestFit="1" customWidth="1"/>
  </cols>
  <sheetData>
    <row r="1" spans="1:10" x14ac:dyDescent="0.2">
      <c r="B1" t="s">
        <v>5</v>
      </c>
      <c r="C1" t="s">
        <v>0</v>
      </c>
      <c r="D1" t="s">
        <v>1</v>
      </c>
      <c r="E1" t="s">
        <v>4</v>
      </c>
      <c r="F1" t="s">
        <v>6</v>
      </c>
      <c r="G1" t="s">
        <v>7</v>
      </c>
      <c r="H1" t="s">
        <v>43</v>
      </c>
      <c r="I1" t="s">
        <v>8</v>
      </c>
      <c r="J1" t="s">
        <v>56</v>
      </c>
    </row>
    <row r="2" spans="1:10" x14ac:dyDescent="0.2">
      <c r="A2" t="s">
        <v>2</v>
      </c>
      <c r="B2">
        <v>300</v>
      </c>
      <c r="C2" t="s">
        <v>13</v>
      </c>
      <c r="D2" t="s">
        <v>14</v>
      </c>
      <c r="E2" t="s">
        <v>80</v>
      </c>
      <c r="F2" t="s">
        <v>59</v>
      </c>
      <c r="G2" t="s">
        <v>15</v>
      </c>
      <c r="H2" t="s">
        <v>12</v>
      </c>
      <c r="I2">
        <v>4</v>
      </c>
      <c r="J2">
        <v>13</v>
      </c>
    </row>
    <row r="3" spans="1:10" x14ac:dyDescent="0.2">
      <c r="A3" t="s">
        <v>3</v>
      </c>
      <c r="B3">
        <v>1800</v>
      </c>
      <c r="C3" t="s">
        <v>71</v>
      </c>
      <c r="D3" t="s">
        <v>53</v>
      </c>
      <c r="E3" t="s">
        <v>82</v>
      </c>
      <c r="F3" t="s">
        <v>10</v>
      </c>
      <c r="G3" t="s">
        <v>11</v>
      </c>
      <c r="H3" t="s">
        <v>12</v>
      </c>
      <c r="I3">
        <v>4</v>
      </c>
      <c r="J3">
        <v>11.5</v>
      </c>
    </row>
    <row r="4" spans="1:10" x14ac:dyDescent="0.2">
      <c r="A4" t="s">
        <v>44</v>
      </c>
      <c r="B4">
        <v>1900</v>
      </c>
      <c r="C4" t="s">
        <v>48</v>
      </c>
      <c r="D4" t="s">
        <v>9</v>
      </c>
      <c r="E4" t="s">
        <v>81</v>
      </c>
      <c r="F4" t="s">
        <v>10</v>
      </c>
      <c r="G4" t="s">
        <v>11</v>
      </c>
      <c r="H4" t="s">
        <v>49</v>
      </c>
      <c r="I4">
        <v>3</v>
      </c>
      <c r="J4">
        <v>12</v>
      </c>
    </row>
    <row r="5" spans="1:10" x14ac:dyDescent="0.2">
      <c r="A5" t="s">
        <v>45</v>
      </c>
      <c r="B5">
        <v>3000</v>
      </c>
      <c r="C5" t="s">
        <v>50</v>
      </c>
      <c r="D5" t="s">
        <v>53</v>
      </c>
      <c r="E5" t="s">
        <v>82</v>
      </c>
      <c r="F5" t="s">
        <v>55</v>
      </c>
      <c r="G5" t="s">
        <v>54</v>
      </c>
      <c r="H5" t="s">
        <v>57</v>
      </c>
      <c r="I5">
        <v>2</v>
      </c>
      <c r="J5">
        <v>20</v>
      </c>
    </row>
    <row r="6" spans="1:10" x14ac:dyDescent="0.2">
      <c r="A6" t="s">
        <v>46</v>
      </c>
      <c r="B6">
        <v>300</v>
      </c>
      <c r="C6" t="s">
        <v>51</v>
      </c>
      <c r="D6" t="s">
        <v>58</v>
      </c>
      <c r="E6" t="s">
        <v>80</v>
      </c>
      <c r="F6" t="s">
        <v>59</v>
      </c>
      <c r="G6" t="s">
        <v>15</v>
      </c>
      <c r="H6" t="s">
        <v>49</v>
      </c>
      <c r="I6">
        <v>4</v>
      </c>
      <c r="J6">
        <v>13</v>
      </c>
    </row>
    <row r="7" spans="1:10" x14ac:dyDescent="0.2">
      <c r="A7" t="s">
        <v>47</v>
      </c>
      <c r="B7">
        <v>3100</v>
      </c>
      <c r="C7" t="s">
        <v>52</v>
      </c>
      <c r="D7" t="s">
        <v>53</v>
      </c>
      <c r="E7" t="s">
        <v>82</v>
      </c>
      <c r="F7" t="s">
        <v>55</v>
      </c>
      <c r="G7" t="s">
        <v>54</v>
      </c>
      <c r="H7" t="s">
        <v>57</v>
      </c>
      <c r="I7">
        <v>2</v>
      </c>
      <c r="J7">
        <v>20</v>
      </c>
    </row>
    <row r="13" spans="1:10" x14ac:dyDescent="0.2">
      <c r="G13" t="s">
        <v>72</v>
      </c>
      <c r="H13" t="s">
        <v>71</v>
      </c>
    </row>
    <row r="14" spans="1:10" x14ac:dyDescent="0.2">
      <c r="G14" t="s">
        <v>73</v>
      </c>
      <c r="H14" t="str">
        <f>VLOOKUP(H13,C2:J7,3,FALSE)</f>
        <v>60cv</v>
      </c>
    </row>
    <row r="17" spans="7:9" x14ac:dyDescent="0.2">
      <c r="G17" t="s">
        <v>79</v>
      </c>
      <c r="H17">
        <v>3100</v>
      </c>
    </row>
    <row r="18" spans="7:9" x14ac:dyDescent="0.2">
      <c r="G18" t="s">
        <v>78</v>
      </c>
      <c r="H18" t="str">
        <f>VLOOKUP(H17,B2:G7,2,FALSE)</f>
        <v>5489ht83</v>
      </c>
      <c r="I18" s="1"/>
    </row>
    <row r="19" spans="7:9" x14ac:dyDescent="0.2">
      <c r="I19" s="1"/>
    </row>
  </sheetData>
  <sortState ref="C2:J3">
    <sortCondition ref="C1"/>
  </sortState>
  <conditionalFormatting sqref="H1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{4A9B7A33-5264-4A45-B168-5BD6AD53412E}</x14:id>
        </ext>
      </extLst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A9B7A33-5264-4A45-B168-5BD6AD5341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H11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9"/>
  <sheetViews>
    <sheetView workbookViewId="0">
      <selection activeCell="B2" sqref="B2"/>
    </sheetView>
  </sheetViews>
  <sheetFormatPr baseColWidth="10" defaultRowHeight="16" x14ac:dyDescent="0.2"/>
  <cols>
    <col min="1" max="1" width="20" bestFit="1" customWidth="1"/>
    <col min="2" max="2" width="22" bestFit="1" customWidth="1"/>
    <col min="3" max="3" width="24.33203125" customWidth="1"/>
    <col min="4" max="4" width="21.1640625" customWidth="1"/>
  </cols>
  <sheetData>
    <row r="2" spans="1:4" x14ac:dyDescent="0.2">
      <c r="A2" t="s">
        <v>16</v>
      </c>
      <c r="B2" t="s">
        <v>23</v>
      </c>
      <c r="C2" t="s">
        <v>24</v>
      </c>
      <c r="D2" t="s">
        <v>25</v>
      </c>
    </row>
    <row r="3" spans="1:4" x14ac:dyDescent="0.2">
      <c r="A3" t="s">
        <v>17</v>
      </c>
      <c r="B3" t="s">
        <v>26</v>
      </c>
      <c r="C3" t="s">
        <v>27</v>
      </c>
      <c r="D3" t="s">
        <v>28</v>
      </c>
    </row>
    <row r="4" spans="1:4" x14ac:dyDescent="0.2">
      <c r="A4" t="s">
        <v>18</v>
      </c>
      <c r="B4" s="1">
        <v>21351</v>
      </c>
      <c r="C4" s="1">
        <v>31678</v>
      </c>
      <c r="D4" s="1">
        <v>21895</v>
      </c>
    </row>
    <row r="5" spans="1:4" x14ac:dyDescent="0.2">
      <c r="A5" t="s">
        <v>19</v>
      </c>
      <c r="B5" t="s">
        <v>29</v>
      </c>
      <c r="C5" t="s">
        <v>60</v>
      </c>
      <c r="D5" t="s">
        <v>61</v>
      </c>
    </row>
    <row r="6" spans="1:4" x14ac:dyDescent="0.2">
      <c r="A6" t="s">
        <v>20</v>
      </c>
      <c r="B6">
        <v>83000</v>
      </c>
      <c r="C6">
        <v>83120</v>
      </c>
      <c r="D6">
        <v>83000</v>
      </c>
    </row>
    <row r="7" spans="1:4" x14ac:dyDescent="0.2">
      <c r="A7" t="s">
        <v>21</v>
      </c>
      <c r="B7" t="s">
        <v>30</v>
      </c>
      <c r="C7" t="s">
        <v>62</v>
      </c>
      <c r="D7" t="s">
        <v>30</v>
      </c>
    </row>
    <row r="8" spans="1:4" x14ac:dyDescent="0.2">
      <c r="A8" t="s">
        <v>22</v>
      </c>
      <c r="B8" t="s">
        <v>31</v>
      </c>
      <c r="C8" t="s">
        <v>70</v>
      </c>
      <c r="D8" t="s">
        <v>64</v>
      </c>
    </row>
    <row r="9" spans="1:4" x14ac:dyDescent="0.2">
      <c r="A9" t="s">
        <v>35</v>
      </c>
      <c r="B9" t="s">
        <v>63</v>
      </c>
      <c r="C9" t="s">
        <v>63</v>
      </c>
      <c r="D9" t="s">
        <v>63</v>
      </c>
    </row>
    <row r="10" spans="1:4" x14ac:dyDescent="0.2">
      <c r="A10" t="s">
        <v>36</v>
      </c>
      <c r="B10" t="s">
        <v>32</v>
      </c>
      <c r="C10" t="s">
        <v>32</v>
      </c>
      <c r="D10" t="s">
        <v>77</v>
      </c>
    </row>
    <row r="11" spans="1:4" x14ac:dyDescent="0.2">
      <c r="A11" t="s">
        <v>33</v>
      </c>
      <c r="B11" s="1">
        <v>32265</v>
      </c>
      <c r="C11" s="1">
        <v>38477</v>
      </c>
      <c r="D11" s="1">
        <v>32297</v>
      </c>
    </row>
    <row r="12" spans="1:4" x14ac:dyDescent="0.2">
      <c r="A12" t="s">
        <v>34</v>
      </c>
      <c r="B12" s="1">
        <v>33091</v>
      </c>
      <c r="C12" s="1">
        <v>38236</v>
      </c>
      <c r="D12" s="1">
        <v>22263</v>
      </c>
    </row>
    <row r="17" spans="2:3" x14ac:dyDescent="0.2">
      <c r="B17" t="s">
        <v>74</v>
      </c>
      <c r="C17" t="s">
        <v>24</v>
      </c>
    </row>
    <row r="18" spans="2:3" x14ac:dyDescent="0.2">
      <c r="B18" t="s">
        <v>75</v>
      </c>
      <c r="C18" t="str">
        <f>HLOOKUP(C17,B2:D12,8,FALSE)</f>
        <v>A</v>
      </c>
    </row>
    <row r="19" spans="2:3" x14ac:dyDescent="0.2">
      <c r="B19" t="s">
        <v>76</v>
      </c>
      <c r="C19" t="str">
        <f>HLOOKUP(C17,B2:D12,9,FALSE)</f>
        <v>B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workbookViewId="0">
      <selection activeCell="A12" sqref="A12"/>
    </sheetView>
  </sheetViews>
  <sheetFormatPr baseColWidth="10" defaultRowHeight="16" x14ac:dyDescent="0.2"/>
  <cols>
    <col min="1" max="1" width="13.83203125" bestFit="1" customWidth="1"/>
  </cols>
  <sheetData>
    <row r="1" spans="1:5" x14ac:dyDescent="0.2">
      <c r="B1" t="s">
        <v>42</v>
      </c>
      <c r="C1" t="s">
        <v>65</v>
      </c>
      <c r="D1" t="s">
        <v>66</v>
      </c>
      <c r="E1" t="s">
        <v>67</v>
      </c>
    </row>
    <row r="2" spans="1:5" x14ac:dyDescent="0.2">
      <c r="A2" t="s">
        <v>37</v>
      </c>
      <c r="B2">
        <v>2011</v>
      </c>
      <c r="C2">
        <v>2012</v>
      </c>
      <c r="D2">
        <v>20013</v>
      </c>
      <c r="E2">
        <v>2014</v>
      </c>
    </row>
    <row r="3" spans="1:5" x14ac:dyDescent="0.2">
      <c r="A3" t="s">
        <v>38</v>
      </c>
      <c r="B3">
        <v>1</v>
      </c>
      <c r="C3">
        <v>2</v>
      </c>
      <c r="D3">
        <v>3</v>
      </c>
      <c r="E3">
        <v>4</v>
      </c>
    </row>
    <row r="4" spans="1:5" x14ac:dyDescent="0.2">
      <c r="A4" t="s">
        <v>39</v>
      </c>
      <c r="B4">
        <v>17</v>
      </c>
      <c r="C4">
        <v>20</v>
      </c>
      <c r="D4">
        <v>23</v>
      </c>
      <c r="E4">
        <v>5</v>
      </c>
    </row>
    <row r="5" spans="1:5" x14ac:dyDescent="0.2">
      <c r="A5" t="s">
        <v>40</v>
      </c>
      <c r="B5" t="s">
        <v>41</v>
      </c>
      <c r="C5" t="s">
        <v>41</v>
      </c>
      <c r="D5" t="s">
        <v>68</v>
      </c>
      <c r="E5" t="s">
        <v>69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949A-37FD-D745-B740-61529D83F9D9}">
  <dimension ref="A1:D7"/>
  <sheetViews>
    <sheetView zoomScale="117" workbookViewId="0">
      <selection activeCell="D13" sqref="D13"/>
    </sheetView>
  </sheetViews>
  <sheetFormatPr baseColWidth="10" defaultRowHeight="16" x14ac:dyDescent="0.2"/>
  <cols>
    <col min="1" max="1" width="21.1640625" customWidth="1"/>
    <col min="2" max="2" width="29" customWidth="1"/>
    <col min="3" max="4" width="11" customWidth="1"/>
  </cols>
  <sheetData>
    <row r="1" spans="1:4" x14ac:dyDescent="0.2">
      <c r="A1" t="s">
        <v>0</v>
      </c>
      <c r="B1" t="s">
        <v>23</v>
      </c>
      <c r="C1" t="s">
        <v>83</v>
      </c>
      <c r="D1" t="s">
        <v>25</v>
      </c>
    </row>
    <row r="2" spans="1:4" x14ac:dyDescent="0.2">
      <c r="A2" t="s">
        <v>13</v>
      </c>
      <c r="C2" t="s">
        <v>41</v>
      </c>
      <c r="D2" t="s">
        <v>41</v>
      </c>
    </row>
    <row r="3" spans="1:4" x14ac:dyDescent="0.2">
      <c r="A3" t="s">
        <v>71</v>
      </c>
      <c r="B3" t="s">
        <v>69</v>
      </c>
      <c r="C3" t="s">
        <v>41</v>
      </c>
      <c r="D3" t="s">
        <v>41</v>
      </c>
    </row>
    <row r="4" spans="1:4" x14ac:dyDescent="0.2">
      <c r="A4" t="s">
        <v>48</v>
      </c>
      <c r="B4" t="s">
        <v>69</v>
      </c>
    </row>
    <row r="5" spans="1:4" x14ac:dyDescent="0.2">
      <c r="A5" t="s">
        <v>50</v>
      </c>
      <c r="B5" t="s">
        <v>69</v>
      </c>
      <c r="C5" t="s">
        <v>41</v>
      </c>
      <c r="D5" t="s">
        <v>41</v>
      </c>
    </row>
    <row r="6" spans="1:4" x14ac:dyDescent="0.2">
      <c r="A6" t="s">
        <v>51</v>
      </c>
      <c r="C6" t="s">
        <v>41</v>
      </c>
      <c r="D6" t="s">
        <v>41</v>
      </c>
    </row>
    <row r="7" spans="1:4" x14ac:dyDescent="0.2">
      <c r="A7" t="s">
        <v>52</v>
      </c>
      <c r="B7" t="s">
        <v>69</v>
      </c>
      <c r="C7" t="s">
        <v>41</v>
      </c>
    </row>
  </sheetData>
  <pageMargins left="0" right="0" top="0" bottom="0" header="0" footer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D64E-5354-BD44-9ADA-697922B8373E}">
  <dimension ref="A1:H20"/>
  <sheetViews>
    <sheetView tabSelected="1" zoomScale="125" workbookViewId="0">
      <selection activeCell="A19" sqref="A19"/>
    </sheetView>
  </sheetViews>
  <sheetFormatPr baseColWidth="10" defaultRowHeight="16" x14ac:dyDescent="0.2"/>
  <cols>
    <col min="1" max="1" width="22" customWidth="1"/>
    <col min="2" max="2" width="16.1640625" customWidth="1"/>
    <col min="4" max="4" width="22" customWidth="1"/>
    <col min="6" max="6" width="12.1640625" customWidth="1"/>
    <col min="7" max="7" width="15.83203125" customWidth="1"/>
    <col min="8" max="8" width="11" customWidth="1"/>
  </cols>
  <sheetData>
    <row r="1" spans="1:8" x14ac:dyDescent="0.2">
      <c r="A1" t="s">
        <v>78</v>
      </c>
      <c r="B1" t="s">
        <v>84</v>
      </c>
      <c r="C1" t="s">
        <v>90</v>
      </c>
      <c r="D1" t="s">
        <v>85</v>
      </c>
      <c r="E1" t="s">
        <v>87</v>
      </c>
      <c r="F1" t="s">
        <v>86</v>
      </c>
      <c r="G1" t="s">
        <v>88</v>
      </c>
      <c r="H1" t="s">
        <v>89</v>
      </c>
    </row>
    <row r="2" spans="1:8" x14ac:dyDescent="0.2">
      <c r="A2" t="s">
        <v>71</v>
      </c>
      <c r="B2" s="1">
        <v>40578</v>
      </c>
      <c r="C2">
        <v>1250</v>
      </c>
      <c r="D2" s="1">
        <v>40579</v>
      </c>
      <c r="E2">
        <v>1420</v>
      </c>
      <c r="F2">
        <v>11.5</v>
      </c>
      <c r="G2">
        <f>E2-C2</f>
        <v>170</v>
      </c>
      <c r="H2">
        <f>$F$2*G2</f>
        <v>1955</v>
      </c>
    </row>
    <row r="3" spans="1:8" x14ac:dyDescent="0.2">
      <c r="A3" t="s">
        <v>71</v>
      </c>
      <c r="B3" s="1">
        <v>40579</v>
      </c>
      <c r="C3">
        <v>1420</v>
      </c>
      <c r="D3" s="1">
        <v>40580</v>
      </c>
      <c r="E3">
        <v>1601</v>
      </c>
      <c r="F3">
        <v>11.5</v>
      </c>
      <c r="G3">
        <f t="shared" ref="G3:G13" si="0">E3-C3</f>
        <v>181</v>
      </c>
      <c r="H3">
        <f>$F$2*G3</f>
        <v>2081.5</v>
      </c>
    </row>
    <row r="4" spans="1:8" x14ac:dyDescent="0.2">
      <c r="A4" t="s">
        <v>71</v>
      </c>
      <c r="B4" s="1">
        <v>40580</v>
      </c>
      <c r="C4">
        <v>1601</v>
      </c>
      <c r="D4" s="1">
        <v>40582</v>
      </c>
      <c r="E4">
        <v>1680</v>
      </c>
      <c r="F4">
        <v>11.5</v>
      </c>
      <c r="G4">
        <f t="shared" si="0"/>
        <v>79</v>
      </c>
      <c r="H4">
        <f t="shared" ref="H4:H5" si="1">$F$2*G4</f>
        <v>908.5</v>
      </c>
    </row>
    <row r="5" spans="1:8" x14ac:dyDescent="0.2">
      <c r="A5" t="s">
        <v>71</v>
      </c>
      <c r="B5" s="1">
        <v>40583</v>
      </c>
      <c r="C5">
        <v>1680</v>
      </c>
      <c r="D5" s="1">
        <v>40584</v>
      </c>
      <c r="E5">
        <v>1759</v>
      </c>
      <c r="F5">
        <v>11.5</v>
      </c>
      <c r="G5">
        <f t="shared" si="0"/>
        <v>79</v>
      </c>
      <c r="H5">
        <f t="shared" si="1"/>
        <v>908.5</v>
      </c>
    </row>
    <row r="6" spans="1:8" x14ac:dyDescent="0.2">
      <c r="A6" t="s">
        <v>48</v>
      </c>
      <c r="B6" s="1">
        <v>40578</v>
      </c>
      <c r="C6">
        <v>1300</v>
      </c>
      <c r="D6" s="1">
        <v>40579</v>
      </c>
      <c r="E6">
        <v>1400</v>
      </c>
      <c r="F6" s="2">
        <v>12</v>
      </c>
      <c r="G6">
        <f t="shared" si="0"/>
        <v>100</v>
      </c>
      <c r="H6">
        <f>$F$6*G6</f>
        <v>1200</v>
      </c>
    </row>
    <row r="7" spans="1:8" x14ac:dyDescent="0.2">
      <c r="A7" t="s">
        <v>48</v>
      </c>
      <c r="B7" s="1">
        <v>40579</v>
      </c>
      <c r="C7">
        <v>1400</v>
      </c>
      <c r="D7" s="1">
        <v>40580</v>
      </c>
      <c r="E7">
        <v>1470</v>
      </c>
      <c r="F7" s="2">
        <v>12</v>
      </c>
      <c r="G7">
        <f t="shared" si="0"/>
        <v>70</v>
      </c>
      <c r="H7">
        <f>$F$6*G7</f>
        <v>840</v>
      </c>
    </row>
    <row r="8" spans="1:8" x14ac:dyDescent="0.2">
      <c r="A8" t="s">
        <v>48</v>
      </c>
      <c r="B8" s="1">
        <v>40580</v>
      </c>
      <c r="C8">
        <v>1470</v>
      </c>
      <c r="D8" s="1">
        <v>40582</v>
      </c>
      <c r="E8">
        <v>1520</v>
      </c>
      <c r="F8" s="2">
        <v>12</v>
      </c>
      <c r="G8">
        <f t="shared" si="0"/>
        <v>50</v>
      </c>
      <c r="H8">
        <f t="shared" ref="H8" si="2">$F$6*G8</f>
        <v>600</v>
      </c>
    </row>
    <row r="9" spans="1:8" x14ac:dyDescent="0.2">
      <c r="A9" t="s">
        <v>48</v>
      </c>
      <c r="B9" s="1">
        <v>40583</v>
      </c>
      <c r="C9">
        <v>1520</v>
      </c>
      <c r="D9" s="1">
        <v>40584</v>
      </c>
      <c r="E9">
        <v>1600</v>
      </c>
      <c r="F9" s="2">
        <v>12</v>
      </c>
      <c r="G9">
        <f t="shared" si="0"/>
        <v>80</v>
      </c>
      <c r="H9">
        <f>$F$6*G9</f>
        <v>960</v>
      </c>
    </row>
    <row r="10" spans="1:8" x14ac:dyDescent="0.2">
      <c r="A10" t="s">
        <v>51</v>
      </c>
      <c r="B10" s="1">
        <v>40578</v>
      </c>
      <c r="C10">
        <v>200</v>
      </c>
      <c r="D10" s="1">
        <v>40579</v>
      </c>
      <c r="E10">
        <v>250</v>
      </c>
      <c r="F10" s="2">
        <v>13</v>
      </c>
      <c r="G10">
        <f t="shared" si="0"/>
        <v>50</v>
      </c>
      <c r="H10">
        <f>$F$10*G10</f>
        <v>650</v>
      </c>
    </row>
    <row r="11" spans="1:8" x14ac:dyDescent="0.2">
      <c r="A11" t="s">
        <v>51</v>
      </c>
      <c r="B11" s="1">
        <v>40579</v>
      </c>
      <c r="C11">
        <v>250</v>
      </c>
      <c r="D11" s="1">
        <v>40580</v>
      </c>
      <c r="E11">
        <v>310</v>
      </c>
      <c r="F11" s="2">
        <v>13</v>
      </c>
      <c r="G11">
        <f t="shared" si="0"/>
        <v>60</v>
      </c>
      <c r="H11">
        <f t="shared" ref="H11:H13" si="3">$F$10*G11</f>
        <v>780</v>
      </c>
    </row>
    <row r="12" spans="1:8" x14ac:dyDescent="0.2">
      <c r="A12" t="s">
        <v>51</v>
      </c>
      <c r="B12" s="1">
        <v>40580</v>
      </c>
      <c r="C12">
        <v>310</v>
      </c>
      <c r="D12" s="1">
        <v>40582</v>
      </c>
      <c r="E12">
        <v>390</v>
      </c>
      <c r="F12" s="2">
        <v>13</v>
      </c>
      <c r="G12">
        <f t="shared" si="0"/>
        <v>80</v>
      </c>
      <c r="H12">
        <f t="shared" si="3"/>
        <v>1040</v>
      </c>
    </row>
    <row r="13" spans="1:8" x14ac:dyDescent="0.2">
      <c r="A13" t="s">
        <v>51</v>
      </c>
      <c r="B13" s="1">
        <v>40583</v>
      </c>
      <c r="C13">
        <v>390</v>
      </c>
      <c r="D13" s="1">
        <v>40584</v>
      </c>
      <c r="E13">
        <v>460</v>
      </c>
      <c r="F13" s="2">
        <v>13</v>
      </c>
      <c r="G13">
        <f t="shared" si="0"/>
        <v>70</v>
      </c>
      <c r="H13">
        <f t="shared" si="3"/>
        <v>910</v>
      </c>
    </row>
    <row r="16" spans="1:8" x14ac:dyDescent="0.2">
      <c r="B16" t="s">
        <v>91</v>
      </c>
      <c r="C16" s="1">
        <v>40578</v>
      </c>
      <c r="E16" t="s">
        <v>71</v>
      </c>
      <c r="F16">
        <f>VLOOKUP(E16,Tableau3[],7,FALSE )</f>
        <v>170</v>
      </c>
      <c r="H16" t="s">
        <v>94</v>
      </c>
    </row>
    <row r="17" spans="4:6" x14ac:dyDescent="0.2">
      <c r="D17" t="s">
        <v>91</v>
      </c>
      <c r="E17" s="1">
        <v>40579</v>
      </c>
      <c r="F17">
        <f>VLOOKUP(E17,Tableau3[[Date utilisation ]:[km debut]],2,FALSE)</f>
        <v>1420</v>
      </c>
    </row>
    <row r="18" spans="4:6" x14ac:dyDescent="0.2">
      <c r="D18" t="s">
        <v>92</v>
      </c>
      <c r="E18" s="1">
        <v>40583</v>
      </c>
    </row>
    <row r="19" spans="4:6" x14ac:dyDescent="0.2">
      <c r="D19" t="s">
        <v>93</v>
      </c>
    </row>
    <row r="20" spans="4:6" x14ac:dyDescent="0.2">
      <c r="D20">
        <f>INDEX(Tableau3[[immatriculation ]:[nb kilometree]],1,3)</f>
        <v>1250</v>
      </c>
    </row>
  </sheetData>
  <dataValidations count="3">
    <dataValidation type="list" allowBlank="1" showInputMessage="1" showErrorMessage="1" sqref="E16" xr:uid="{F3C2132B-07E6-C445-A32A-0832C10E9D2F}">
      <formula1>"1456fg83,6512tr83,1234gh83"</formula1>
    </dataValidation>
    <dataValidation type="list" allowBlank="1" showInputMessage="1" showErrorMessage="1" sqref="E17" xr:uid="{46CFA148-F78D-1B44-A985-BCDD06E31BC6}">
      <formula1>"04/02/2011,05/02/2011,06/02/2011,09/02/2011"</formula1>
    </dataValidation>
    <dataValidation type="date" allowBlank="1" showInputMessage="1" showErrorMessage="1" sqref="E18" xr:uid="{5D30DFFE-22AF-C44C-BCD6-A7EA1C3B5F95}">
      <formula1>40579</formula1>
      <formula2>40583</formula2>
    </dataValidation>
  </dataValidations>
  <pageMargins left="0" right="0" top="0" bottom="0" header="0" footer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ListeDesVéhicules</vt:lpstr>
      <vt:lpstr>Liste des chauffeurs</vt:lpstr>
      <vt:lpstr>Hangar</vt:lpstr>
      <vt:lpstr>chauffeur par vehicule donne</vt:lpstr>
      <vt:lpstr>Feuil3</vt:lpstr>
    </vt:vector>
  </TitlesOfParts>
  <Company>IUT MICHEL DE MONTAIGNE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Pinède</dc:creator>
  <cp:lastModifiedBy>jb baup</cp:lastModifiedBy>
  <dcterms:created xsi:type="dcterms:W3CDTF">2018-02-02T12:39:12Z</dcterms:created>
  <dcterms:modified xsi:type="dcterms:W3CDTF">2018-04-03T20:19:23Z</dcterms:modified>
</cp:coreProperties>
</file>