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excel\Mytyck\"/>
    </mc:Choice>
  </mc:AlternateContent>
  <xr:revisionPtr revIDLastSave="0" documentId="8_{1E654F56-4EF4-40DC-B298-5641F4EF47FC}" xr6:coauthVersionLast="47" xr6:coauthVersionMax="47" xr10:uidLastSave="{00000000-0000-0000-0000-000000000000}"/>
  <bookViews>
    <workbookView xWindow="195" yWindow="0" windowWidth="28695" windowHeight="15180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Catégories!$A$3:$C$47</definedName>
    <definedName name="_xlnm._FilterDatabase" localSheetId="2" hidden="1">Entrées!$A$3:$H$10</definedName>
    <definedName name="_xlnm._FilterDatabase" localSheetId="5" hidden="1">Fournisseurs!$A$3:$D$14</definedName>
    <definedName name="_xlnm._FilterDatabase" localSheetId="1" hidden="1">Inventaire!$A$3:$L$290</definedName>
    <definedName name="_xlnm._FilterDatabase" localSheetId="3" hidden="1">Sorties!$B$3:$E$10</definedName>
    <definedName name="_xlnm._FilterDatabase" localSheetId="4" hidden="1">Techniciens!$A$3:$C$19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Catégories!$A$3:$C$48</definedName>
    <definedName name="Cellule_Travail">Paramètres!$B$4</definedName>
    <definedName name="Entrées">Entrées!$A$3:$H$10</definedName>
    <definedName name="FinPourSomme">Inventaire!$G$290</definedName>
    <definedName name="Fournisseurs">Fournisseurs!$A$3:$D$15</definedName>
    <definedName name="Inventaire">Inventaire!$B$3:$L$290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Inventaire!$A$3:$L$290</definedName>
    <definedName name="Raison_Sociale">Paramètres!$B$1</definedName>
    <definedName name="Sorties">Sorties!$A$3:$E$10</definedName>
    <definedName name="Techniciens">Techniciens!$A$3:$C$20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61" i="10" l="1"/>
  <c r="G5" i="10"/>
  <c r="G4" i="10"/>
  <c r="G37" i="10"/>
  <c r="L4" i="10"/>
  <c r="K4" i="10"/>
  <c r="G4" i="14"/>
  <c r="L5" i="10"/>
  <c r="L6" i="10"/>
  <c r="L7" i="10"/>
  <c r="K5" i="10"/>
  <c r="K6" i="10"/>
  <c r="J6" i="10"/>
  <c r="G5" i="14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3" i="10"/>
  <c r="G284" i="10"/>
  <c r="G285" i="10"/>
  <c r="G286" i="10"/>
  <c r="G287" i="10"/>
  <c r="G288" i="10"/>
  <c r="G289" i="10"/>
  <c r="G6" i="14"/>
  <c r="C7" i="12" s="1"/>
  <c r="G7" i="14"/>
  <c r="B31" i="11"/>
  <c r="B16" i="13"/>
  <c r="B7" i="12"/>
  <c r="L8" i="10"/>
  <c r="K8" i="10"/>
  <c r="B4" i="17"/>
  <c r="K7" i="10"/>
  <c r="G8" i="14"/>
  <c r="C13" i="12" s="1"/>
  <c r="L10" i="10"/>
  <c r="K10" i="10"/>
  <c r="L9" i="10"/>
  <c r="K9" i="10"/>
  <c r="L267" i="10"/>
  <c r="K267" i="10"/>
  <c r="L40" i="10"/>
  <c r="K40" i="10"/>
  <c r="L89" i="10"/>
  <c r="K89" i="10"/>
  <c r="L38" i="10"/>
  <c r="K38" i="10"/>
  <c r="L263" i="10"/>
  <c r="K263" i="10"/>
  <c r="L262" i="10"/>
  <c r="K262" i="10"/>
  <c r="L47" i="10"/>
  <c r="K47" i="10"/>
  <c r="L48" i="10"/>
  <c r="K48" i="10"/>
  <c r="L49" i="10"/>
  <c r="K49" i="10"/>
  <c r="L50" i="10"/>
  <c r="K50" i="10"/>
  <c r="L51" i="10"/>
  <c r="K51" i="10"/>
  <c r="L41" i="10"/>
  <c r="K41" i="10"/>
  <c r="L22" i="10"/>
  <c r="K22" i="10"/>
  <c r="L21" i="10"/>
  <c r="K21" i="10"/>
  <c r="L43" i="10"/>
  <c r="K43" i="10"/>
  <c r="L44" i="10"/>
  <c r="K44" i="10"/>
  <c r="B14" i="11"/>
  <c r="L42" i="10"/>
  <c r="K42" i="10"/>
  <c r="L46" i="10"/>
  <c r="K46" i="10"/>
  <c r="L45" i="10"/>
  <c r="K45" i="10"/>
  <c r="L39" i="10"/>
  <c r="K39" i="10"/>
  <c r="L53" i="10"/>
  <c r="K53" i="10"/>
  <c r="L52" i="10"/>
  <c r="K52" i="10"/>
  <c r="L16" i="10"/>
  <c r="K16" i="10"/>
  <c r="L17" i="10"/>
  <c r="K17" i="10"/>
  <c r="L19" i="10"/>
  <c r="K19" i="10"/>
  <c r="L20" i="10"/>
  <c r="K20" i="10"/>
  <c r="L15" i="10"/>
  <c r="K15" i="10"/>
  <c r="L18" i="10"/>
  <c r="K18" i="10"/>
  <c r="L142" i="10"/>
  <c r="K142" i="10"/>
  <c r="L139" i="10"/>
  <c r="K139" i="10"/>
  <c r="L143" i="10"/>
  <c r="K143" i="10"/>
  <c r="L144" i="10"/>
  <c r="K144" i="10"/>
  <c r="L141" i="10"/>
  <c r="K141" i="10"/>
  <c r="L269" i="10"/>
  <c r="K269" i="10"/>
  <c r="L256" i="10"/>
  <c r="K256" i="10"/>
  <c r="L255" i="10"/>
  <c r="K255" i="10"/>
  <c r="L257" i="10"/>
  <c r="K257" i="10"/>
  <c r="L122" i="10"/>
  <c r="K122" i="10"/>
  <c r="L116" i="10"/>
  <c r="K116" i="10"/>
  <c r="L110" i="10"/>
  <c r="K110" i="10"/>
  <c r="L117" i="10"/>
  <c r="K117" i="10"/>
  <c r="L112" i="10"/>
  <c r="K112" i="10"/>
  <c r="L115" i="10"/>
  <c r="K115" i="10"/>
  <c r="L111" i="10"/>
  <c r="K111" i="10"/>
  <c r="L121" i="10"/>
  <c r="K121" i="10"/>
  <c r="L114" i="10"/>
  <c r="K114" i="10"/>
  <c r="L113" i="10"/>
  <c r="K113" i="10"/>
  <c r="L140" i="10"/>
  <c r="K140" i="10"/>
  <c r="L152" i="10"/>
  <c r="K152" i="10"/>
  <c r="L97" i="10"/>
  <c r="K97" i="10"/>
  <c r="L98" i="10"/>
  <c r="K98" i="10"/>
  <c r="L147" i="10"/>
  <c r="K147" i="10"/>
  <c r="L105" i="10"/>
  <c r="K105" i="10"/>
  <c r="L103" i="10"/>
  <c r="K103" i="10"/>
  <c r="L132" i="10"/>
  <c r="K132" i="10"/>
  <c r="L125" i="10"/>
  <c r="K125" i="10"/>
  <c r="L171" i="10"/>
  <c r="K171" i="10"/>
  <c r="L170" i="10"/>
  <c r="K170" i="10"/>
  <c r="B6" i="13"/>
  <c r="B15" i="13"/>
  <c r="B7" i="13"/>
  <c r="B19" i="13"/>
  <c r="B10" i="13"/>
  <c r="B8" i="13"/>
  <c r="B13" i="13"/>
  <c r="B17" i="13"/>
  <c r="B14" i="13"/>
  <c r="B18" i="13"/>
  <c r="B9" i="13"/>
  <c r="B11" i="13"/>
  <c r="B5" i="13"/>
  <c r="B12" i="13"/>
  <c r="L99" i="10"/>
  <c r="K99" i="10"/>
  <c r="L55" i="10"/>
  <c r="K55" i="10"/>
  <c r="L54" i="10"/>
  <c r="K54" i="10"/>
  <c r="L207" i="10"/>
  <c r="K207" i="10"/>
  <c r="L208" i="10"/>
  <c r="K208" i="10"/>
  <c r="L210" i="10"/>
  <c r="K210" i="10"/>
  <c r="L209" i="10"/>
  <c r="K209" i="10"/>
  <c r="L29" i="10"/>
  <c r="K29" i="10"/>
  <c r="L198" i="10"/>
  <c r="K198" i="10"/>
  <c r="L197" i="10"/>
  <c r="K197" i="10"/>
  <c r="L200" i="10"/>
  <c r="K200" i="10"/>
  <c r="L199" i="10"/>
  <c r="K199" i="10"/>
  <c r="L206" i="10"/>
  <c r="K206" i="10"/>
  <c r="L28" i="10"/>
  <c r="K28" i="10"/>
  <c r="L202" i="10"/>
  <c r="K202" i="10"/>
  <c r="L201" i="10"/>
  <c r="K201" i="10"/>
  <c r="L205" i="10"/>
  <c r="K205" i="10"/>
  <c r="L27" i="10"/>
  <c r="K27" i="10"/>
  <c r="L204" i="10"/>
  <c r="K204" i="10"/>
  <c r="L203" i="10"/>
  <c r="K203" i="10"/>
  <c r="L26" i="10"/>
  <c r="K26" i="10"/>
  <c r="L178" i="10"/>
  <c r="K178" i="10"/>
  <c r="L183" i="10"/>
  <c r="K183" i="10"/>
  <c r="L181" i="10"/>
  <c r="K181" i="10"/>
  <c r="L180" i="10"/>
  <c r="K180" i="10"/>
  <c r="L185" i="10"/>
  <c r="K185" i="10"/>
  <c r="L184" i="10"/>
  <c r="K184" i="10"/>
  <c r="L182" i="10"/>
  <c r="K182" i="10"/>
  <c r="L179" i="10"/>
  <c r="K179" i="10"/>
  <c r="L193" i="10"/>
  <c r="K193" i="10"/>
  <c r="L186" i="10"/>
  <c r="K186" i="10"/>
  <c r="L192" i="10"/>
  <c r="K192" i="10"/>
  <c r="L190" i="10"/>
  <c r="K190" i="10"/>
  <c r="L189" i="10"/>
  <c r="K189" i="10"/>
  <c r="L196" i="10"/>
  <c r="K196" i="10"/>
  <c r="L195" i="10"/>
  <c r="K195" i="10"/>
  <c r="L194" i="10"/>
  <c r="K194" i="10"/>
  <c r="L188" i="10"/>
  <c r="K188" i="10"/>
  <c r="L191" i="10"/>
  <c r="K191" i="10"/>
  <c r="L187" i="10"/>
  <c r="K187" i="10"/>
  <c r="L119" i="10"/>
  <c r="K119" i="10"/>
  <c r="L118" i="10"/>
  <c r="K118" i="10"/>
  <c r="L25" i="10"/>
  <c r="K25" i="10"/>
  <c r="L24" i="10"/>
  <c r="K24" i="10"/>
  <c r="L120" i="10"/>
  <c r="K120" i="10"/>
  <c r="L23" i="10"/>
  <c r="K23" i="10"/>
  <c r="L88" i="10"/>
  <c r="K88" i="10"/>
  <c r="L87" i="10"/>
  <c r="K87" i="10"/>
  <c r="L86" i="10"/>
  <c r="K86" i="10"/>
  <c r="L84" i="10"/>
  <c r="K84" i="10"/>
  <c r="L85" i="10"/>
  <c r="K85" i="10"/>
  <c r="L83" i="10"/>
  <c r="K83" i="10"/>
  <c r="L82" i="10"/>
  <c r="K82" i="10"/>
  <c r="L81" i="10"/>
  <c r="K81" i="10"/>
  <c r="L64" i="10"/>
  <c r="K64" i="10"/>
  <c r="L63" i="10"/>
  <c r="K63" i="10"/>
  <c r="L62" i="10"/>
  <c r="K62" i="10"/>
  <c r="L130" i="10"/>
  <c r="K130" i="10"/>
  <c r="L80" i="10"/>
  <c r="K80" i="10"/>
  <c r="L79" i="10"/>
  <c r="K79" i="10"/>
  <c r="L78" i="10"/>
  <c r="K78" i="10"/>
  <c r="L77" i="10"/>
  <c r="K77" i="10"/>
  <c r="L61" i="10"/>
  <c r="K61" i="10"/>
  <c r="L76" i="10"/>
  <c r="K76" i="10"/>
  <c r="L75" i="10"/>
  <c r="K75" i="10"/>
  <c r="L60" i="10"/>
  <c r="K60" i="10"/>
  <c r="L74" i="10"/>
  <c r="K74" i="10"/>
  <c r="L73" i="10"/>
  <c r="K73" i="10"/>
  <c r="L59" i="10"/>
  <c r="K59" i="10"/>
  <c r="L72" i="10"/>
  <c r="K72" i="10"/>
  <c r="L71" i="10"/>
  <c r="K71" i="10"/>
  <c r="L70" i="10"/>
  <c r="K70" i="10"/>
  <c r="L69" i="10"/>
  <c r="K69" i="10"/>
  <c r="L68" i="10"/>
  <c r="K68" i="10"/>
  <c r="L67" i="10"/>
  <c r="K67" i="10"/>
  <c r="L58" i="10"/>
  <c r="K58" i="10"/>
  <c r="L66" i="10"/>
  <c r="K66" i="10"/>
  <c r="L57" i="10"/>
  <c r="K57" i="10"/>
  <c r="L65" i="10"/>
  <c r="K65" i="10"/>
  <c r="L94" i="10"/>
  <c r="K94" i="10"/>
  <c r="L93" i="10"/>
  <c r="K93" i="10"/>
  <c r="L282" i="10"/>
  <c r="K282" i="10"/>
  <c r="L126" i="10"/>
  <c r="K126" i="10"/>
  <c r="L33" i="10"/>
  <c r="K33" i="10"/>
  <c r="L32" i="10"/>
  <c r="K32" i="10"/>
  <c r="L230" i="10"/>
  <c r="K230" i="10"/>
  <c r="L102" i="10"/>
  <c r="K102" i="10"/>
  <c r="L239" i="10"/>
  <c r="K239" i="10"/>
  <c r="L107" i="10"/>
  <c r="K107" i="10"/>
  <c r="L124" i="10"/>
  <c r="K124" i="10"/>
  <c r="L238" i="10"/>
  <c r="K238" i="10"/>
  <c r="L90" i="10"/>
  <c r="K90" i="10"/>
  <c r="L91" i="10"/>
  <c r="K91" i="10"/>
  <c r="L260" i="10"/>
  <c r="K260" i="10"/>
  <c r="L101" i="10"/>
  <c r="K101" i="10"/>
  <c r="L92" i="10"/>
  <c r="K92" i="10"/>
  <c r="L14" i="10"/>
  <c r="K14" i="10"/>
  <c r="L12" i="10"/>
  <c r="K12" i="10"/>
  <c r="L11" i="10"/>
  <c r="K11" i="10"/>
  <c r="L31" i="10"/>
  <c r="K31" i="10"/>
  <c r="L232" i="10"/>
  <c r="K232" i="10"/>
  <c r="L123" i="10"/>
  <c r="K123" i="10"/>
  <c r="L148" i="10"/>
  <c r="K148" i="10"/>
  <c r="L285" i="10"/>
  <c r="K285" i="10"/>
  <c r="L284" i="10"/>
  <c r="K284" i="10"/>
  <c r="L283" i="10"/>
  <c r="K283" i="10"/>
  <c r="L286" i="10"/>
  <c r="K286" i="10"/>
  <c r="L287" i="10"/>
  <c r="K287" i="10"/>
  <c r="L109" i="10"/>
  <c r="K109" i="10"/>
  <c r="L13" i="10"/>
  <c r="K13" i="10"/>
  <c r="L237" i="10"/>
  <c r="K237" i="10"/>
  <c r="L274" i="10"/>
  <c r="K274" i="10"/>
  <c r="L273" i="10"/>
  <c r="K273" i="10"/>
  <c r="L146" i="10"/>
  <c r="K146" i="10"/>
  <c r="L106" i="10"/>
  <c r="K106" i="10"/>
  <c r="L145" i="10"/>
  <c r="K145" i="10"/>
  <c r="L131" i="10"/>
  <c r="K131" i="10"/>
  <c r="L268" i="10"/>
  <c r="K268" i="10"/>
  <c r="L266" i="10"/>
  <c r="K266" i="10"/>
  <c r="L289" i="10"/>
  <c r="K289" i="10"/>
  <c r="L133" i="10"/>
  <c r="K133" i="10"/>
  <c r="L104" i="10"/>
  <c r="K104" i="10"/>
  <c r="L174" i="10"/>
  <c r="K174" i="10"/>
  <c r="L175" i="10"/>
  <c r="K175" i="10"/>
  <c r="L288" i="10"/>
  <c r="K288" i="10"/>
  <c r="L36" i="10"/>
  <c r="K36" i="10"/>
  <c r="L35" i="10"/>
  <c r="K35" i="10"/>
  <c r="L231" i="10"/>
  <c r="K231" i="10"/>
  <c r="L265" i="10"/>
  <c r="K265" i="10"/>
  <c r="L264" i="10"/>
  <c r="K264" i="10"/>
  <c r="L129" i="10"/>
  <c r="K129" i="10"/>
  <c r="L134" i="10"/>
  <c r="K134" i="10"/>
  <c r="L128" i="10"/>
  <c r="K128" i="10"/>
  <c r="L135" i="10"/>
  <c r="K135" i="10"/>
  <c r="L127" i="10"/>
  <c r="K127" i="10"/>
  <c r="L96" i="10"/>
  <c r="K96" i="10"/>
  <c r="L95" i="10"/>
  <c r="K95" i="10"/>
  <c r="L165" i="10"/>
  <c r="K165" i="10"/>
  <c r="L100" i="10"/>
  <c r="K100" i="10"/>
  <c r="L275" i="10"/>
  <c r="K275" i="10"/>
  <c r="L276" i="10"/>
  <c r="K276" i="10"/>
  <c r="L271" i="10"/>
  <c r="K271" i="10"/>
  <c r="L270" i="10"/>
  <c r="K270" i="10"/>
  <c r="L280" i="10"/>
  <c r="K280" i="10"/>
  <c r="L30" i="10"/>
  <c r="K30" i="10"/>
  <c r="L258" i="10"/>
  <c r="K258" i="10"/>
  <c r="L216" i="10"/>
  <c r="K216" i="10"/>
  <c r="L254" i="10"/>
  <c r="K254" i="10"/>
  <c r="L261" i="10"/>
  <c r="K261" i="10"/>
  <c r="L249" i="10"/>
  <c r="K249" i="10"/>
  <c r="L248" i="10"/>
  <c r="K248" i="10"/>
  <c r="L236" i="10"/>
  <c r="K236" i="10"/>
  <c r="L235" i="10"/>
  <c r="K235" i="10"/>
  <c r="L234" i="10"/>
  <c r="K234" i="10"/>
  <c r="L281" i="10"/>
  <c r="K281" i="10"/>
  <c r="L228" i="10"/>
  <c r="K228" i="10"/>
  <c r="L229" i="10"/>
  <c r="K229" i="10"/>
  <c r="L215" i="10"/>
  <c r="K215" i="10"/>
  <c r="L241" i="10"/>
  <c r="K241" i="10"/>
  <c r="L242" i="10"/>
  <c r="K242" i="10"/>
  <c r="L245" i="10"/>
  <c r="K245" i="10"/>
  <c r="L227" i="10"/>
  <c r="K227" i="10"/>
  <c r="L240" i="10"/>
  <c r="K240" i="10"/>
  <c r="L136" i="10"/>
  <c r="K136" i="10"/>
  <c r="L137" i="10"/>
  <c r="K137" i="10"/>
  <c r="L138" i="10"/>
  <c r="K138" i="10"/>
  <c r="L56" i="10"/>
  <c r="K56" i="10"/>
  <c r="L221" i="10"/>
  <c r="K221" i="10"/>
  <c r="L247" i="10"/>
  <c r="K247" i="10"/>
  <c r="L252" i="10"/>
  <c r="K252" i="10"/>
  <c r="L251" i="10"/>
  <c r="K251" i="10"/>
  <c r="L34" i="10"/>
  <c r="K34" i="10"/>
  <c r="L37" i="10"/>
  <c r="K37" i="10"/>
  <c r="L253" i="10"/>
  <c r="K253" i="10"/>
  <c r="L250" i="10"/>
  <c r="K250" i="10"/>
  <c r="L244" i="10"/>
  <c r="K244" i="10"/>
  <c r="L176" i="10"/>
  <c r="K176" i="10"/>
  <c r="L177" i="10"/>
  <c r="K177" i="10"/>
  <c r="L161" i="10"/>
  <c r="K161" i="10"/>
  <c r="L162" i="10"/>
  <c r="K162" i="10"/>
  <c r="L163" i="10"/>
  <c r="K163" i="10"/>
  <c r="L243" i="10"/>
  <c r="K243" i="10"/>
  <c r="L246" i="10"/>
  <c r="K246" i="10"/>
  <c r="L226" i="10"/>
  <c r="K226" i="10"/>
  <c r="L217" i="10"/>
  <c r="K217" i="10"/>
  <c r="L218" i="10"/>
  <c r="K218" i="10"/>
  <c r="L219" i="10"/>
  <c r="K219" i="10"/>
  <c r="L220" i="10"/>
  <c r="K220" i="10"/>
  <c r="L222" i="10"/>
  <c r="K222" i="10"/>
  <c r="L223" i="10"/>
  <c r="K223" i="10"/>
  <c r="L224" i="10"/>
  <c r="K224" i="10"/>
  <c r="L225" i="10"/>
  <c r="K225" i="10"/>
  <c r="L159" i="10"/>
  <c r="K159" i="10"/>
  <c r="L160" i="10"/>
  <c r="K160" i="10"/>
  <c r="B13" i="12"/>
  <c r="L214" i="10"/>
  <c r="K214" i="10"/>
  <c r="L213" i="10"/>
  <c r="K213" i="10"/>
  <c r="L212" i="10"/>
  <c r="K212" i="10"/>
  <c r="L211" i="10"/>
  <c r="K211" i="10"/>
  <c r="L277" i="10"/>
  <c r="K277" i="10"/>
  <c r="L279" i="10"/>
  <c r="K279" i="10"/>
  <c r="L259" i="10"/>
  <c r="K259" i="10"/>
  <c r="L149" i="10"/>
  <c r="K149" i="10"/>
  <c r="L158" i="10"/>
  <c r="K158" i="10"/>
  <c r="L151" i="10"/>
  <c r="K151" i="10"/>
  <c r="L153" i="10"/>
  <c r="K153" i="10"/>
  <c r="L154" i="10"/>
  <c r="K154" i="10"/>
  <c r="L150" i="10"/>
  <c r="K150" i="10"/>
  <c r="L157" i="10"/>
  <c r="K157" i="10"/>
  <c r="L156" i="10"/>
  <c r="K156" i="10"/>
  <c r="L155" i="10"/>
  <c r="K155" i="10"/>
  <c r="L172" i="10"/>
  <c r="K172" i="10"/>
  <c r="L173" i="10"/>
  <c r="K173" i="10"/>
  <c r="L108" i="10"/>
  <c r="K108" i="10"/>
  <c r="L233" i="10"/>
  <c r="K233" i="10"/>
  <c r="L272" i="10"/>
  <c r="K272" i="10"/>
  <c r="L278" i="10"/>
  <c r="K278" i="10"/>
  <c r="L169" i="10"/>
  <c r="K169" i="10"/>
  <c r="L168" i="10"/>
  <c r="K168" i="10"/>
  <c r="L167" i="10"/>
  <c r="K167" i="10"/>
  <c r="L166" i="10"/>
  <c r="K166" i="10"/>
  <c r="L164" i="10"/>
  <c r="K164" i="10"/>
  <c r="C12" i="12"/>
  <c r="B12" i="12"/>
  <c r="C5" i="12"/>
  <c r="B5" i="12"/>
  <c r="C4" i="12"/>
  <c r="B4" i="12"/>
  <c r="G9" i="14"/>
  <c r="C14" i="12" s="1"/>
  <c r="B14" i="12"/>
  <c r="B9" i="12"/>
  <c r="B8" i="12"/>
  <c r="B6" i="12"/>
  <c r="B4" i="13"/>
  <c r="D4" i="10" l="1"/>
  <c r="D5" i="10"/>
  <c r="D6" i="10"/>
  <c r="G6" i="10" s="1"/>
  <c r="D7" i="10"/>
  <c r="G7" i="10" s="1"/>
  <c r="D9" i="10"/>
  <c r="G9" i="10" s="1"/>
  <c r="D97" i="10"/>
  <c r="D110" i="10"/>
  <c r="D139" i="10"/>
  <c r="D39" i="10"/>
  <c r="B7" i="11" s="1"/>
  <c r="D152" i="10"/>
  <c r="D116" i="10"/>
  <c r="D142" i="10"/>
  <c r="D245" i="10"/>
  <c r="D248" i="10"/>
  <c r="D129" i="10"/>
  <c r="D133" i="10"/>
  <c r="D237" i="10"/>
  <c r="D232" i="10"/>
  <c r="D238" i="10"/>
  <c r="D93" i="10"/>
  <c r="D71" i="10"/>
  <c r="D78" i="10"/>
  <c r="D85" i="10"/>
  <c r="D119" i="10"/>
  <c r="D186" i="10"/>
  <c r="D26" i="10"/>
  <c r="G26" i="10" s="1"/>
  <c r="D200" i="10"/>
  <c r="D99" i="10"/>
  <c r="D125" i="10"/>
  <c r="D114" i="10"/>
  <c r="D255" i="10"/>
  <c r="D8" i="10"/>
  <c r="G8" i="10" s="1"/>
  <c r="D166" i="10"/>
  <c r="D155" i="10"/>
  <c r="D279" i="10"/>
  <c r="D224" i="10"/>
  <c r="D163" i="10"/>
  <c r="D251" i="10"/>
  <c r="D276" i="10"/>
  <c r="D103" i="10"/>
  <c r="D111" i="10"/>
  <c r="D269" i="10"/>
  <c r="D17" i="10"/>
  <c r="G17" i="10" s="1"/>
  <c r="D20" i="10"/>
  <c r="G20" i="10" s="1"/>
  <c r="D173" i="10"/>
  <c r="D149" i="10"/>
  <c r="D159" i="10"/>
  <c r="D246" i="10"/>
  <c r="D37" i="10"/>
  <c r="D240" i="10"/>
  <c r="D235" i="10"/>
  <c r="D270" i="10"/>
  <c r="D128" i="10"/>
  <c r="D174" i="10"/>
  <c r="D273" i="10"/>
  <c r="D148" i="10"/>
  <c r="D91" i="10"/>
  <c r="D126" i="10"/>
  <c r="B41" i="11" s="1"/>
  <c r="D69" i="10"/>
  <c r="D61" i="10"/>
  <c r="D82" i="10"/>
  <c r="D25" i="10"/>
  <c r="G25" i="10" s="1"/>
  <c r="D190" i="10"/>
  <c r="D183" i="10"/>
  <c r="D206" i="10"/>
  <c r="D54" i="10"/>
  <c r="D47" i="10"/>
  <c r="D278" i="10"/>
  <c r="D154" i="10"/>
  <c r="D213" i="10"/>
  <c r="D219" i="10"/>
  <c r="D176" i="10"/>
  <c r="D56" i="10"/>
  <c r="D229" i="10"/>
  <c r="D216" i="10"/>
  <c r="D95" i="10"/>
  <c r="D35" i="10"/>
  <c r="G35" i="10" s="1"/>
  <c r="D131" i="10"/>
  <c r="B22" i="11" s="1"/>
  <c r="D286" i="10"/>
  <c r="D14" i="10"/>
  <c r="G14" i="10" s="1"/>
  <c r="D102" i="10"/>
  <c r="D66" i="10"/>
  <c r="D74" i="10"/>
  <c r="D62" i="10"/>
  <c r="D88" i="10"/>
  <c r="D194" i="10"/>
  <c r="D184" i="10"/>
  <c r="D205" i="10"/>
  <c r="D209" i="10"/>
  <c r="D169" i="10"/>
  <c r="D150" i="10"/>
  <c r="D212" i="10"/>
  <c r="D220" i="10"/>
  <c r="D177" i="10"/>
  <c r="B25" i="11" s="1"/>
  <c r="D221" i="10"/>
  <c r="D215" i="10"/>
  <c r="D254" i="10"/>
  <c r="B15" i="11" s="1"/>
  <c r="D165" i="10"/>
  <c r="D231" i="10"/>
  <c r="D268" i="10"/>
  <c r="D287" i="10"/>
  <c r="D12" i="10"/>
  <c r="G12" i="10" s="1"/>
  <c r="D239" i="10"/>
  <c r="D57" i="10"/>
  <c r="D73" i="10"/>
  <c r="D130" i="10"/>
  <c r="D87" i="10"/>
  <c r="D188" i="10"/>
  <c r="D182" i="10"/>
  <c r="D27" i="10"/>
  <c r="G27" i="10" s="1"/>
  <c r="D29" i="10"/>
  <c r="G29" i="10" s="1"/>
  <c r="D38" i="10"/>
  <c r="B33" i="11" s="1"/>
  <c r="D141" i="10"/>
  <c r="D153" i="10"/>
  <c r="D214" i="10"/>
  <c r="D218" i="10"/>
  <c r="D244" i="10"/>
  <c r="D138" i="10"/>
  <c r="D228" i="10"/>
  <c r="D258" i="10"/>
  <c r="D253" i="10"/>
  <c r="D189" i="10"/>
  <c r="D167" i="10"/>
  <c r="D156" i="10"/>
  <c r="D277" i="10"/>
  <c r="D223" i="10"/>
  <c r="D162" i="10"/>
  <c r="D252" i="10"/>
  <c r="D242" i="10"/>
  <c r="D249" i="10"/>
  <c r="D275" i="10"/>
  <c r="D264" i="10"/>
  <c r="D289" i="10"/>
  <c r="D13" i="10"/>
  <c r="G13" i="10" s="1"/>
  <c r="D31" i="10"/>
  <c r="G31" i="10" s="1"/>
  <c r="D124" i="10"/>
  <c r="D94" i="10"/>
  <c r="D72" i="10"/>
  <c r="D79" i="10"/>
  <c r="D84" i="10"/>
  <c r="D187" i="10"/>
  <c r="D193" i="10"/>
  <c r="D203" i="10"/>
  <c r="D197" i="10"/>
  <c r="D44" i="10"/>
  <c r="D262" i="10"/>
  <c r="D10" i="10"/>
  <c r="G10" i="10" s="1"/>
  <c r="D132" i="10"/>
  <c r="D121" i="10"/>
  <c r="D256" i="10"/>
  <c r="D19" i="10"/>
  <c r="G19" i="10" s="1"/>
  <c r="D168" i="10"/>
  <c r="D157" i="10"/>
  <c r="D211" i="10"/>
  <c r="D222" i="10"/>
  <c r="D161" i="10"/>
  <c r="D247" i="10"/>
  <c r="D241" i="10"/>
  <c r="D261" i="10"/>
  <c r="D100" i="10"/>
  <c r="D265" i="10"/>
  <c r="D266" i="10"/>
  <c r="D109" i="10"/>
  <c r="D11" i="10"/>
  <c r="G11" i="10" s="1"/>
  <c r="D107" i="10"/>
  <c r="D65" i="10"/>
  <c r="D59" i="10"/>
  <c r="D80" i="10"/>
  <c r="D86" i="10"/>
  <c r="D191" i="10"/>
  <c r="D179" i="10"/>
  <c r="D204" i="10"/>
  <c r="D198" i="10"/>
  <c r="D43" i="10"/>
  <c r="D263" i="10"/>
  <c r="D105" i="10"/>
  <c r="D96" i="10"/>
  <c r="D36" i="10"/>
  <c r="G36" i="10" s="1"/>
  <c r="D145" i="10"/>
  <c r="D283" i="10"/>
  <c r="D92" i="10"/>
  <c r="D230" i="10"/>
  <c r="D58" i="10"/>
  <c r="D60" i="10"/>
  <c r="D63" i="10"/>
  <c r="D23" i="10"/>
  <c r="G23" i="10" s="1"/>
  <c r="D195" i="10"/>
  <c r="D185" i="10"/>
  <c r="D201" i="10"/>
  <c r="D210" i="10"/>
  <c r="D41" i="10"/>
  <c r="D40" i="10"/>
  <c r="B5" i="11" s="1"/>
  <c r="D233" i="10"/>
  <c r="B43" i="11" s="1"/>
  <c r="D151" i="10"/>
  <c r="D217" i="10"/>
  <c r="D250" i="10"/>
  <c r="D137" i="10"/>
  <c r="B32" i="11" s="1"/>
  <c r="D281" i="10"/>
  <c r="B45" i="11" s="1"/>
  <c r="D30" i="10"/>
  <c r="G30" i="10" s="1"/>
  <c r="D127" i="10"/>
  <c r="D288" i="10"/>
  <c r="D106" i="10"/>
  <c r="D284" i="10"/>
  <c r="D101" i="10"/>
  <c r="D32" i="10"/>
  <c r="G32" i="10" s="1"/>
  <c r="D67" i="10"/>
  <c r="D75" i="10"/>
  <c r="D64" i="10"/>
  <c r="D120" i="10"/>
  <c r="D196" i="10"/>
  <c r="D180" i="10"/>
  <c r="D202" i="10"/>
  <c r="D208" i="10"/>
  <c r="D51" i="10"/>
  <c r="D170" i="10"/>
  <c r="D140" i="10"/>
  <c r="D122" i="10"/>
  <c r="B10" i="11" s="1"/>
  <c r="D18" i="10"/>
  <c r="G18" i="10" s="1"/>
  <c r="D46" i="10"/>
  <c r="D164" i="10"/>
  <c r="D172" i="10"/>
  <c r="D259" i="10"/>
  <c r="D225" i="10"/>
  <c r="D243" i="10"/>
  <c r="D34" i="10"/>
  <c r="G34" i="10" s="1"/>
  <c r="D227" i="10"/>
  <c r="D236" i="10"/>
  <c r="D271" i="10"/>
  <c r="D134" i="10"/>
  <c r="D104" i="10"/>
  <c r="D274" i="10"/>
  <c r="B44" i="11" s="1"/>
  <c r="D123" i="10"/>
  <c r="D90" i="10"/>
  <c r="D282" i="10"/>
  <c r="D70" i="10"/>
  <c r="D77" i="10"/>
  <c r="D83" i="10"/>
  <c r="D118" i="10"/>
  <c r="D192" i="10"/>
  <c r="D178" i="10"/>
  <c r="D199" i="10"/>
  <c r="D55" i="10"/>
  <c r="D48" i="10"/>
  <c r="D21" i="10"/>
  <c r="G21" i="10" s="1"/>
  <c r="D22" i="10"/>
  <c r="G22" i="10" s="1"/>
  <c r="D89" i="10"/>
  <c r="D147" i="10"/>
  <c r="D144" i="10"/>
  <c r="D98" i="10"/>
  <c r="D117" i="10"/>
  <c r="D143" i="10"/>
  <c r="D53" i="10"/>
  <c r="D45" i="10"/>
  <c r="D49" i="10"/>
  <c r="D171" i="10"/>
  <c r="D113" i="10"/>
  <c r="D257" i="10"/>
  <c r="D15" i="10"/>
  <c r="G15" i="10" s="1"/>
  <c r="D42" i="10"/>
  <c r="D272" i="10"/>
  <c r="D160" i="10"/>
  <c r="D280" i="10"/>
  <c r="D285" i="10"/>
  <c r="D76" i="10"/>
  <c r="D181" i="10"/>
  <c r="D158" i="10"/>
  <c r="D135" i="10"/>
  <c r="D260" i="10"/>
  <c r="D81" i="10"/>
  <c r="D28" i="10"/>
  <c r="G28" i="10" s="1"/>
  <c r="D115" i="10"/>
  <c r="D16" i="10"/>
  <c r="G16" i="10" s="1"/>
  <c r="D108" i="10"/>
  <c r="D136" i="10"/>
  <c r="B38" i="11" s="1"/>
  <c r="D175" i="10"/>
  <c r="D33" i="10"/>
  <c r="G33" i="10" s="1"/>
  <c r="D24" i="10"/>
  <c r="G24" i="10" s="1"/>
  <c r="D207" i="10"/>
  <c r="D50" i="10"/>
  <c r="D226" i="10"/>
  <c r="D234" i="10"/>
  <c r="D146" i="10"/>
  <c r="D68" i="10"/>
  <c r="D112" i="10"/>
  <c r="D52" i="10"/>
  <c r="B18" i="11" l="1"/>
  <c r="B13" i="11"/>
  <c r="B28" i="11"/>
  <c r="B30" i="11"/>
  <c r="B8" i="11"/>
  <c r="B35" i="11"/>
  <c r="B47" i="11"/>
  <c r="B46" i="11"/>
  <c r="B37" i="11"/>
  <c r="B26" i="11"/>
  <c r="B42" i="11"/>
  <c r="B11" i="11"/>
  <c r="B12" i="11"/>
  <c r="B6" i="11"/>
  <c r="B16" i="11"/>
  <c r="B29" i="11"/>
  <c r="B36" i="11"/>
  <c r="B23" i="11"/>
  <c r="B17" i="11"/>
  <c r="B20" i="11"/>
  <c r="B21" i="11"/>
  <c r="B40" i="11"/>
  <c r="B19" i="11"/>
  <c r="B27" i="11"/>
  <c r="B24" i="11"/>
  <c r="B34" i="11"/>
  <c r="B39" i="11"/>
  <c r="B4" i="11"/>
  <c r="C8" i="12" l="1"/>
  <c r="B11" i="12" l="1"/>
  <c r="C10" i="12"/>
  <c r="B10" i="12"/>
  <c r="C11" i="17"/>
  <c r="C11" i="12"/>
  <c r="C9" i="12"/>
  <c r="C6" i="12"/>
  <c r="C12" i="17"/>
  <c r="C10" i="17"/>
  <c r="C9" i="17" l="1"/>
  <c r="C4" i="16" l="1"/>
  <c r="C3" i="16"/>
  <c r="G1" i="14" l="1"/>
  <c r="C1" i="12"/>
  <c r="C1" i="10" l="1"/>
  <c r="D1" i="15"/>
  <c r="E1" i="14"/>
  <c r="K1" i="10" l="1"/>
  <c r="B1" i="12"/>
  <c r="L1" i="10"/>
  <c r="B1" i="13"/>
  <c r="B9" i="11"/>
  <c r="B1" i="11" s="1"/>
  <c r="D1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bastr</author>
  </authors>
  <commentList>
    <comment ref="G1" authorId="0" shapeId="0" xr:uid="{307C67B3-3DD2-4C1A-BDED-068909953A3A}">
      <text>
        <r>
          <rPr>
            <sz val="11"/>
            <color indexed="81"/>
            <rFont val="Tahoma"/>
            <family val="2"/>
          </rPr>
          <t xml:space="preserve">Somme des valeurs 
des strocks.
</t>
        </r>
      </text>
    </comment>
  </commentList>
</comments>
</file>

<file path=xl/sharedStrings.xml><?xml version="1.0" encoding="utf-8"?>
<sst xmlns="http://schemas.openxmlformats.org/spreadsheetml/2006/main" count="1384" uniqueCount="667">
  <si>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</si>
  <si>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</si>
  <si>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</si>
  <si>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</si>
  <si>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</si>
  <si>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</si>
  <si>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</si>
  <si>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</si>
  <si>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</si>
  <si>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</si>
  <si>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</si>
  <si>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</si>
  <si>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</si>
  <si>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</si>
  <si>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</si>
  <si>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</si>
  <si>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</si>
  <si>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</si>
  <si>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</si>
  <si>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</si>
  <si>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</si>
  <si>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</si>
  <si>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</si>
  <si>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</si>
  <si>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</si>
  <si>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</si>
  <si>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</si>
  <si>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</si>
  <si>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</si>
  <si>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</si>
  <si>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</si>
  <si>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</si>
  <si>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</si>
  <si>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</si>
  <si>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</si>
  <si>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</si>
  <si>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</si>
  <si>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</si>
  <si>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</si>
  <si>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</si>
  <si>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</si>
  <si>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</si>
  <si>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</si>
  <si>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</si>
  <si>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</si>
  <si>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</si>
  <si>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</si>
  <si>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</si>
  <si>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</si>
  <si>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</si>
  <si>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</si>
  <si>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</si>
  <si>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</si>
  <si>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</si>
  <si>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</si>
  <si>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</si>
  <si>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</si>
  <si>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</si>
  <si>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</si>
  <si>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</si>
  <si>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</si>
  <si>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</si>
  <si>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</si>
  <si>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</si>
  <si>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</si>
  <si>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</si>
  <si>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</si>
  <si>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</si>
  <si>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</si>
  <si>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</si>
  <si>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</si>
  <si>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</si>
  <si>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</si>
  <si>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</si>
  <si>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</si>
  <si>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</si>
  <si>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</si>
  <si>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</si>
  <si>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</si>
  <si>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</si>
  <si>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</si>
  <si>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</si>
  <si>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</si>
  <si>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</si>
  <si>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</si>
  <si>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</si>
  <si>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</si>
  <si>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</si>
  <si>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</si>
  <si>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</si>
  <si>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</si>
  <si>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</si>
  <si>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</si>
  <si>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</si>
  <si>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</si>
  <si>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</si>
  <si>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</si>
  <si>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</si>
  <si>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</si>
  <si>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</si>
  <si>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</si>
  <si>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</si>
  <si>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</si>
  <si>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</si>
  <si>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</si>
  <si>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</si>
  <si>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</si>
  <si>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</si>
  <si>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</si>
  <si>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</si>
  <si>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</si>
  <si>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</si>
  <si>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</si>
  <si>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</si>
  <si>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</si>
  <si>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</si>
  <si>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</si>
  <si>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</si>
  <si>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</si>
  <si>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</si>
  <si>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</si>
  <si>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</si>
  <si>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</si>
  <si>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</si>
  <si>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</si>
  <si>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</si>
  <si>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</si>
  <si>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</si>
  <si>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</si>
  <si>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</si>
  <si>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</si>
  <si>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</si>
  <si>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</si>
  <si>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</si>
  <si>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</si>
  <si>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</si>
  <si>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</si>
  <si>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</si>
  <si>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</si>
  <si>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</si>
  <si>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</si>
  <si>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</si>
  <si>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</si>
  <si>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</si>
  <si>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</si>
  <si>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</si>
  <si>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</si>
  <si>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</si>
  <si>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</si>
  <si>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</si>
  <si>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</si>
  <si>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</si>
  <si>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</si>
  <si>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</si>
  <si>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</si>
  <si>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</si>
  <si>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</si>
  <si>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</si>
  <si>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</si>
  <si>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</si>
  <si>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</si>
  <si>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</si>
  <si>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</si>
  <si>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</si>
  <si>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</si>
  <si>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</si>
  <si>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</si>
  <si>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</si>
  <si>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</si>
  <si>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</si>
  <si>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</si>
  <si>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</si>
  <si>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</si>
  <si>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</si>
  <si>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</si>
  <si>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</si>
  <si>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</si>
  <si>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</si>
  <si>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</si>
  <si>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</si>
  <si>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</si>
  <si>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</si>
  <si>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</si>
  <si>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</si>
  <si>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</si>
  <si>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</si>
  <si>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</si>
  <si>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</si>
  <si>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</si>
  <si>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</si>
  <si>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</si>
  <si>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</si>
  <si>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</si>
  <si>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</si>
  <si>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</si>
  <si>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</si>
  <si>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</si>
  <si>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</si>
  <si>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</si>
  <si>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</si>
  <si>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</si>
  <si>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</si>
  <si>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</si>
  <si>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</si>
  <si>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</si>
  <si>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</si>
  <si>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</si>
  <si>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</si>
  <si>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</si>
  <si>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</si>
  <si>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</si>
  <si>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</si>
  <si>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</si>
  <si>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</si>
  <si>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</si>
  <si>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</si>
  <si>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</si>
  <si>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</si>
  <si>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</si>
  <si>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</si>
  <si>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</si>
  <si>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</si>
  <si>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</si>
  <si>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</si>
  <si>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</si>
  <si>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</si>
  <si>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</si>
  <si>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</si>
  <si>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</si>
  <si>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</si>
  <si>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</si>
  <si>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</si>
  <si>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</si>
  <si>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</si>
  <si>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</si>
  <si>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</si>
  <si>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</si>
  <si>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</si>
  <si>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</si>
  <si>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</si>
  <si>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</si>
  <si>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</si>
  <si>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</si>
  <si>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</si>
  <si>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</si>
  <si>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</si>
  <si>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</si>
  <si>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</si>
  <si>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</si>
  <si>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</si>
  <si>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</si>
  <si>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</si>
  <si>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</si>
  <si>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</si>
  <si>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</si>
  <si>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</si>
  <si>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</si>
  <si>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</si>
  <si>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</si>
  <si>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</si>
  <si>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</si>
  <si>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</si>
  <si>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</si>
  <si>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</si>
  <si>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</si>
  <si>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</si>
  <si>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</si>
  <si>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</si>
  <si>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</si>
  <si>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</si>
  <si>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</si>
  <si>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</si>
  <si>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</si>
  <si>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</si>
  <si>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</si>
  <si>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</si>
  <si>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</si>
  <si>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</si>
  <si>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</si>
  <si>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</si>
  <si>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</si>
  <si>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</si>
  <si>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</si>
  <si>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</si>
  <si>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</si>
  <si>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</si>
  <si>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</si>
  <si>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</si>
  <si>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</si>
  <si>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</si>
  <si>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</si>
  <si>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</si>
  <si>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</si>
  <si>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</si>
  <si>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</si>
  <si>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</si>
  <si>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</si>
  <si>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</si>
  <si>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</si>
  <si>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</si>
  <si>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</si>
  <si>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</si>
  <si>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</si>
  <si>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</si>
  <si>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</si>
  <si>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</si>
  <si>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</si>
  <si>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</si>
  <si>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</si>
  <si>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</si>
  <si>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</si>
  <si>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</si>
  <si>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</si>
  <si>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</si>
  <si>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</si>
  <si>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</si>
  <si>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</si>
  <si>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</si>
  <si>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</si>
  <si>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</si>
  <si>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</si>
  <si>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</si>
  <si>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</si>
  <si>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</si>
  <si>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</si>
  <si>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</si>
  <si>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</si>
  <si>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</si>
  <si>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</si>
  <si>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</si>
  <si>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</si>
  <si>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</si>
  <si>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</si>
  <si>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</si>
  <si>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</si>
  <si>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</si>
  <si>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</si>
  <si>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</si>
  <si>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</si>
  <si>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</si>
  <si>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</si>
  <si>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</si>
  <si>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</si>
  <si>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</si>
  <si>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</si>
  <si>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</si>
  <si>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</si>
  <si>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</si>
  <si>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</si>
  <si>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</si>
  <si>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</si>
  <si>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</si>
  <si>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</si>
  <si>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</si>
  <si>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</si>
  <si>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</si>
  <si>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</si>
  <si>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</si>
  <si>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</si>
  <si>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</si>
  <si>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</si>
  <si>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</si>
  <si>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</si>
  <si>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</si>
  <si>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</si>
  <si>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</si>
  <si>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</si>
  <si>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</si>
  <si>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</si>
  <si>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</si>
  <si>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</si>
  <si>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</si>
  <si>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</si>
  <si>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</si>
  <si>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</si>
  <si>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</si>
  <si>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</si>
  <si>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</si>
  <si>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</si>
  <si>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</si>
  <si>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</si>
  <si>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</si>
  <si>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</si>
  <si>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</si>
  <si>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</si>
  <si>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</si>
  <si>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</si>
  <si>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</si>
  <si>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</si>
  <si>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</si>
  <si>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</si>
  <si>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</si>
  <si>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</si>
  <si>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</si>
  <si>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</si>
  <si>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</si>
  <si>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</si>
  <si>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</si>
  <si>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</si>
  <si>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</si>
  <si>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</si>
  <si>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</si>
  <si>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</si>
  <si>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</si>
  <si>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</si>
  <si>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</si>
  <si>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</si>
  <si>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</si>
  <si>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</si>
  <si>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</si>
  <si>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</si>
  <si>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</si>
  <si>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</si>
  <si>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</si>
  <si>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</si>
  <si>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</si>
  <si>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</si>
  <si>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</si>
  <si>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</si>
  <si>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</si>
  <si>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</si>
  <si>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</si>
  <si>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</si>
  <si>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</si>
  <si>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</si>
  <si>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</si>
  <si>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</si>
  <si>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</si>
  <si>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</si>
  <si>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</si>
  <si>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</si>
  <si>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</si>
  <si>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</si>
  <si>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</si>
  <si>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</si>
  <si>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</si>
  <si>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</si>
  <si>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</si>
  <si>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</si>
  <si>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</si>
  <si>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</si>
  <si>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</si>
  <si>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</si>
  <si>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</si>
  <si>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</si>
  <si>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</si>
  <si>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</si>
  <si>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</si>
  <si>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</si>
  <si>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</si>
  <si>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</si>
  <si>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</si>
  <si>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</si>
  <si>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</si>
  <si>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</si>
  <si>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</si>
  <si>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</si>
  <si>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</si>
  <si>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</si>
  <si>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</si>
  <si>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</si>
  <si>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</si>
  <si>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</si>
  <si>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</si>
  <si>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</si>
  <si>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</si>
  <si>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</si>
  <si>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</si>
  <si>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</si>
  <si>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</si>
  <si>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</si>
  <si>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</si>
  <si>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</si>
  <si>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</si>
  <si>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</si>
  <si>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</si>
  <si>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</si>
  <si>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</si>
  <si>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</si>
  <si>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</si>
  <si>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</si>
  <si>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</si>
  <si>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</si>
  <si>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</si>
  <si>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</si>
  <si>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</si>
  <si>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</si>
  <si>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</si>
  <si>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</si>
  <si>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</si>
  <si>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</si>
  <si>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</si>
  <si>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</si>
  <si>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</si>
  <si>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</si>
  <si>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</si>
  <si>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</si>
  <si>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</si>
  <si>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</si>
  <si>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</si>
  <si>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</si>
  <si>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</si>
  <si>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</si>
  <si>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</si>
  <si>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</si>
  <si>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</si>
  <si>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</si>
  <si>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</si>
  <si>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</si>
  <si>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</si>
  <si>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</si>
  <si>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</si>
  <si>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</si>
  <si>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</si>
  <si>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</si>
  <si>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</si>
  <si>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</si>
  <si>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</si>
  <si>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</si>
  <si>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</si>
  <si>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</si>
  <si>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</si>
  <si>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</si>
  <si>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</si>
  <si>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</si>
  <si>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</si>
  <si>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</si>
  <si>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</si>
  <si>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</si>
  <si>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</si>
  <si>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</si>
  <si>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</si>
  <si>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</si>
  <si>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</si>
  <si>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</si>
  <si>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</si>
  <si>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</si>
  <si>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</si>
  <si>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</si>
  <si>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</si>
  <si>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</si>
  <si>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</si>
  <si>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</si>
  <si>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</si>
  <si>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</si>
  <si>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</si>
  <si>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</si>
  <si>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</si>
  <si>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</si>
  <si>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</si>
  <si>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</si>
  <si>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</si>
  <si>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</si>
  <si>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</si>
  <si>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</si>
  <si>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</si>
  <si>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</si>
  <si>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</si>
  <si>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</si>
  <si>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</si>
  <si>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</si>
  <si>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</si>
  <si>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</si>
  <si>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</si>
  <si>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</si>
  <si>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</si>
  <si>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</si>
  <si>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</si>
  <si>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</si>
  <si>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</si>
  <si>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</si>
  <si>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</si>
  <si>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</si>
  <si>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</si>
  <si>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</si>
  <si>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</si>
  <si>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</si>
  <si>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</si>
  <si>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</si>
  <si>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</si>
  <si>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</si>
  <si>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</si>
  <si>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</si>
  <si>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</si>
  <si>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</si>
  <si>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</si>
  <si>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</si>
  <si>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</si>
  <si>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</si>
  <si>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</si>
  <si>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</si>
  <si>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</si>
  <si>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</si>
  <si>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</si>
  <si>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</si>
  <si>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</si>
  <si>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</si>
  <si>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</si>
  <si>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</si>
  <si>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</si>
  <si>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</si>
  <si>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</si>
  <si>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</si>
  <si>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</si>
  <si>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</si>
  <si>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</si>
  <si>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</si>
  <si>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</si>
  <si>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</si>
  <si>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</si>
  <si>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</si>
  <si>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</si>
  <si>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</si>
  <si>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</si>
  <si>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</si>
  <si>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</si>
  <si>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</si>
  <si>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</si>
  <si>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</si>
  <si>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</si>
  <si>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</si>
  <si>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</si>
  <si>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</si>
  <si>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</si>
  <si>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</si>
  <si>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</si>
  <si>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</si>
  <si>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</si>
  <si>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</si>
  <si>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</si>
  <si>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</si>
  <si>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</si>
  <si>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</si>
  <si>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</si>
  <si>
    <t>&lt;03/04/2023</t>
  </si>
  <si>
    <t>Prix Utnitaire 
HTVA</t>
  </si>
  <si>
    <t>Écrou de 12</t>
  </si>
  <si>
    <t>Rayon 55555</t>
  </si>
  <si>
    <t>20 Amp</t>
  </si>
  <si>
    <t>Rayon 777</t>
  </si>
  <si>
    <t>test d'écriture</t>
  </si>
  <si>
    <t>Format AA</t>
  </si>
  <si>
    <t>Rayon 88</t>
  </si>
  <si>
    <t>Test d'écriture 88</t>
  </si>
  <si>
    <t>test ajout</t>
  </si>
  <si>
    <t>Excel-Pratique</t>
  </si>
  <si>
    <t>Dépannage VBA</t>
  </si>
  <si>
    <t>Pratique</t>
  </si>
  <si>
    <t>Programmeur</t>
  </si>
  <si>
    <t>Isolant</t>
  </si>
  <si>
    <t>1cm / 10 cm /1m</t>
  </si>
  <si>
    <t>Valeur
des stock</t>
  </si>
  <si>
    <t>==</t>
  </si>
  <si>
    <t>v
v
v</t>
  </si>
  <si>
    <t>Test Entrée/Sortie</t>
  </si>
  <si>
    <t>test Entrée/Sortie</t>
  </si>
  <si>
    <t>Test222</t>
  </si>
  <si>
    <t>Test observation</t>
  </si>
  <si>
    <t>Test 333</t>
  </si>
  <si>
    <t>Pièce test (33)</t>
  </si>
  <si>
    <t>H33</t>
  </si>
  <si>
    <t>Observation 33</t>
  </si>
  <si>
    <t>Observation 99</t>
  </si>
  <si>
    <t>Produit 992</t>
  </si>
  <si>
    <t>Desciptif 992</t>
  </si>
  <si>
    <t>Stockage 992</t>
  </si>
  <si>
    <t>Observation 992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</si>
</sst>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#,##0.00\ &quot;€&quot;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sz val="11"/>
      <color indexed="81"/>
      <name val="Tahoma"/>
      <family val="2"/>
    </font>
    <font>
      <b/>
      <sz val="11"/>
      <color theme="3" tint="0.39997558519241921"/>
      <name val="Calibri"/>
      <family val="2"/>
      <scheme val="minor"/>
    </font>
    <font>
      <sz val="9"/>
      <color rgb="FF333333"/>
      <name val="Courier New"/>
      <family val="3"/>
    </font>
    <font>
      <i/>
      <sz val="10"/>
      <color rgb="FF333333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170" fontId="0" fillId="0" borderId="0" xfId="0" applyNumberFormat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0" fillId="0" borderId="0" xfId="0" applyNumberFormat="1"/>
    <xf numFmtId="0" fontId="21" fillId="0" borderId="1" xfId="0" applyFont="1" applyBorder="1" applyAlignment="1">
      <alignment horizontal="left" vertical="center" readingOrder="1"/>
    </xf>
    <xf numFmtId="0" fontId="22" fillId="0" borderId="0" xfId="0" applyFont="1"/>
    <xf numFmtId="170" fontId="7" fillId="2" borderId="0" xfId="0" applyNumberFormat="1" applyFont="1" applyFill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30844</xdr:rowOff>
    </xdr:from>
    <xdr:to>
      <xdr:col>0</xdr:col>
      <xdr:colOff>569231</xdr:colOff>
      <xdr:row>1</xdr:row>
      <xdr:rowOff>488416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30844</xdr:rowOff>
    </xdr:from>
    <xdr:to>
      <xdr:col>1</xdr:col>
      <xdr:colOff>264319</xdr:colOff>
      <xdr:row>1</xdr:row>
      <xdr:rowOff>488416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30844</xdr:rowOff>
    </xdr:from>
    <xdr:to>
      <xdr:col>0</xdr:col>
      <xdr:colOff>1069069</xdr:colOff>
      <xdr:row>1</xdr:row>
      <xdr:rowOff>488416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30844</xdr:rowOff>
    </xdr:from>
    <xdr:to>
      <xdr:col>0</xdr:col>
      <xdr:colOff>1597536</xdr:colOff>
      <xdr:row>1</xdr:row>
      <xdr:rowOff>488416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378374</xdr:colOff>
      <xdr:row>1</xdr:row>
      <xdr:rowOff>31216</xdr:rowOff>
    </xdr:from>
    <xdr:to>
      <xdr:col>1</xdr:col>
      <xdr:colOff>759632</xdr:colOff>
      <xdr:row>1</xdr:row>
      <xdr:rowOff>488760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844945</xdr:colOff>
      <xdr:row>1</xdr:row>
      <xdr:rowOff>40480</xdr:rowOff>
    </xdr:from>
    <xdr:to>
      <xdr:col>1</xdr:col>
      <xdr:colOff>1269441</xdr:colOff>
      <xdr:row>1</xdr:row>
      <xdr:rowOff>498024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88045" y="316705"/>
          <a:ext cx="424496" cy="45754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158297</xdr:colOff>
      <xdr:row>1</xdr:row>
      <xdr:rowOff>69396</xdr:rowOff>
    </xdr:from>
    <xdr:to>
      <xdr:col>0</xdr:col>
      <xdr:colOff>609600</xdr:colOff>
      <xdr:row>1</xdr:row>
      <xdr:rowOff>523340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8166</xdr:colOff>
      <xdr:row>1</xdr:row>
      <xdr:rowOff>69396</xdr:rowOff>
    </xdr:from>
    <xdr:to>
      <xdr:col>2</xdr:col>
      <xdr:colOff>460262</xdr:colOff>
      <xdr:row>1</xdr:row>
      <xdr:rowOff>523340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678996</xdr:colOff>
      <xdr:row>1</xdr:row>
      <xdr:rowOff>69396</xdr:rowOff>
    </xdr:from>
    <xdr:to>
      <xdr:col>1</xdr:col>
      <xdr:colOff>369206</xdr:colOff>
      <xdr:row>1</xdr:row>
      <xdr:rowOff>523340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426416</xdr:colOff>
      <xdr:row>1</xdr:row>
      <xdr:rowOff>69396</xdr:rowOff>
    </xdr:from>
    <xdr:to>
      <xdr:col>1</xdr:col>
      <xdr:colOff>877719</xdr:colOff>
      <xdr:row>1</xdr:row>
      <xdr:rowOff>523340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564340</xdr:colOff>
      <xdr:row>1</xdr:row>
      <xdr:rowOff>70675</xdr:rowOff>
    </xdr:from>
    <xdr:to>
      <xdr:col>2</xdr:col>
      <xdr:colOff>1000931</xdr:colOff>
      <xdr:row>1</xdr:row>
      <xdr:rowOff>529126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1075812</xdr:colOff>
      <xdr:row>1</xdr:row>
      <xdr:rowOff>73135</xdr:rowOff>
    </xdr:from>
    <xdr:to>
      <xdr:col>2</xdr:col>
      <xdr:colOff>1529335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44049976852" createdVersion="4" refreshedVersion="8" minRefreshableVersion="3" recordCount="287" xr:uid="{00000000-000A-0000-FFFF-FFFF05000000}">
  <cacheSource type="worksheet">
    <worksheetSource name="Pièces"/>
  </cacheSource>
  <cacheFields count="12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Boitiers"/>
        <s v="Accessoires sectionneurs"/>
        <s v="Disjoncteurs"/>
        <s v="Variateurs"/>
        <s v="Connections "/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Horloges"/>
        <s v="Presse-étoupes"/>
        <s v="Gaine thermorétractable"/>
        <s v="Accessoires résidentiels "/>
        <s v="Alimentations"/>
        <s v="Sectionneurs-fusible"/>
        <s v="Contacteurs"/>
        <s v="Démarreurs"/>
        <s v="Relais"/>
        <s v="Résistances"/>
        <s v="Panneau de commande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1000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Prix Utnitaire _x000a_HTVA" numFmtId="0">
      <sharedItems containsString="0" containsBlank="1" containsNumber="1" minValue="1.01" maxValue="992"/>
    </cacheField>
    <cacheField name="Valeur_x000a_des stock" numFmtId="0">
      <sharedItems containsMixedTypes="1" containsNumber="1" minValue="2.02" maxValue="1083264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 containsMixedTypes="1" containsNumber="1" containsInteger="1" minValue="0" maxValue="0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440499999997" createdVersion="4" refreshedVersion="8" minRefreshableVersion="3" recordCount="7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25T00:00:00" count="4">
        <d v="2023-04-24T00:00:00"/>
        <d v="2023-04-21T00:00:00"/>
        <d v="2023-04-03T00:00:00"/>
        <m/>
      </sharedItems>
      <fieldGroup par="8" base="0">
        <rangePr groupBy="months" startDate="2023-04-03T00:00:00" endDate="2023-04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23"/>
        </groupItems>
      </fieldGroup>
    </cacheField>
    <cacheField name="Référence commande" numFmtId="0">
      <sharedItems containsString="0" containsBlank="1" containsNumber="1" containsInteger="1" minValue="372802" maxValue="987654321"/>
    </cacheField>
    <cacheField name="Pièce" numFmtId="0">
      <sharedItems containsBlank="1" containsMixedTypes="1" containsNumber="1" containsInteger="1" minValue="4014" maxValue="888888"/>
    </cacheField>
    <cacheField name="Fournisseur" numFmtId="0">
      <sharedItems containsBlank="1" count="11">
        <s v="Excel-Pratique"/>
        <s v="AGRO"/>
        <s v="Schneider"/>
        <s v="Staelens"/>
        <m/>
        <s v="Acer" u="1"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15" maxValue="5000"/>
    </cacheField>
    <cacheField name="PUHT" numFmtId="168">
      <sharedItems containsString="0" containsBlank="1" containsNumber="1" minValue="1" maxValue="65"/>
    </cacheField>
    <cacheField name="Montant HT" numFmtId="168">
      <sharedItems containsString="0" containsBlank="1" containsNumber="1" minValue="675" maxValue="50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5T00:00:00"/>
        <groupItems count="3">
          <s v="&lt;03/04/2023"/>
          <s v="2023"/>
          <s v="&gt;2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r" refreshedDate="45040.440499999997" createdVersion="4" refreshedVersion="8" minRefreshableVersion="3" recordCount="7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5T00:00:00" count="5">
        <d v="2023-04-24T00:00:00"/>
        <d v="2023-04-20T00:00:00"/>
        <d v="2023-04-19T00:00:00"/>
        <d v="2023-04-03T00:00:00"/>
        <m/>
      </sharedItems>
      <fieldGroup par="5" base="0">
        <rangePr groupBy="months" startDate="2023-04-03T00:00:00" endDate="2023-04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10">
        <s v="François"/>
        <s v="Samuel"/>
        <s v="Axel"/>
        <m/>
        <s v="Michel" u="1"/>
        <s v="Pierre" u="1"/>
        <s v="Gérard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0" maxValue="2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5T00:00:00"/>
        <groupItems count="3">
          <s v="&lt;03/04/2023"/>
          <s v="2023"/>
          <s v="&gt;2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7">
  <r>
    <s v="Produit 992"/>
    <x v="0"/>
    <n v="992"/>
    <n v="1092"/>
    <n v="92"/>
    <n v="992"/>
    <n v="1083264"/>
    <s v="Desciptif 992"/>
    <s v="Stockage 992"/>
    <s v="Observation 992"/>
    <n v="100"/>
    <n v="0"/>
  </r>
  <r>
    <s v="Test 333"/>
    <x v="1"/>
    <n v="5"/>
    <n v="5"/>
    <n v="1"/>
    <n v="50"/>
    <n v="250"/>
    <s v="Pièce test (33)"/>
    <s v="H33"/>
    <s v="Observation 33"/>
    <n v="0"/>
    <n v="0"/>
  </r>
  <r>
    <s v="Test222"/>
    <x v="1"/>
    <n v="5"/>
    <n v="5"/>
    <n v="1"/>
    <n v="50"/>
    <n v="250"/>
    <s v="H2"/>
    <s v="Test observation"/>
    <n v="0"/>
    <n v="0"/>
    <n v="0"/>
  </r>
  <r>
    <n v="888888"/>
    <x v="0"/>
    <n v="25"/>
    <n v="38"/>
    <n v="5"/>
    <n v="44.98"/>
    <n v="1709.2399999999998"/>
    <s v="Format AA"/>
    <s v="Rayon 88"/>
    <s v="Test d'écriture 88"/>
    <n v="15"/>
    <n v="2"/>
  </r>
  <r>
    <n v="77777"/>
    <x v="2"/>
    <n v="50"/>
    <n v="50"/>
    <n v="20"/>
    <n v="23.55"/>
    <n v="1177.5"/>
    <s v="20 Amp"/>
    <s v="Rayon 777"/>
    <s v="test d'écriture"/>
    <n v="0"/>
    <n v="0"/>
  </r>
  <r>
    <n v="666666"/>
    <x v="3"/>
    <n v="100"/>
    <n v="400"/>
    <n v="25"/>
    <n v="12.55"/>
    <n v="5020"/>
    <m/>
    <m/>
    <m/>
    <n v="500"/>
    <n v="200"/>
  </r>
  <r>
    <n v="55555"/>
    <x v="4"/>
    <n v="1000"/>
    <n v="1100"/>
    <n v="200"/>
    <n v="1.2"/>
    <n v="1320"/>
    <s v="Écrou de 12"/>
    <s v="Rayon 55555"/>
    <m/>
    <n v="100"/>
    <n v="0"/>
  </r>
  <r>
    <n v="4000"/>
    <x v="5"/>
    <n v="2"/>
    <n v="2"/>
    <n v="1"/>
    <n v="1.01"/>
    <n v="2.02"/>
    <s v="Répartiteur Schneider 04000 Multiclip 4P 80A 24M"/>
    <s v="H4"/>
    <m/>
    <n v="0"/>
    <n v="0"/>
  </r>
  <r>
    <n v="4014"/>
    <x v="5"/>
    <n v="1"/>
    <n v="81"/>
    <n v="1"/>
    <n v="2.0099999999999998"/>
    <n v="162.80999999999997"/>
    <s v="Répartiteur Schneider 04014 Multiclip 4P , 200A , 1 rangée"/>
    <s v="H4"/>
    <m/>
    <n v="80"/>
    <n v="0"/>
  </r>
  <r>
    <n v="4116"/>
    <x v="6"/>
    <n v="1"/>
    <n v="1"/>
    <n v="1"/>
    <n v="3.01"/>
    <n v="3.01"/>
    <s v="Convertisseur programmable PR Electronics 4116"/>
    <s v="H1"/>
    <m/>
    <n v="0"/>
    <n v="0"/>
  </r>
  <r>
    <n v="4152"/>
    <x v="5"/>
    <n v="1"/>
    <n v="1"/>
    <n v="1"/>
    <n v="4.01"/>
    <n v="4.01"/>
    <s v="Répartiteur Schneider 04152 Linergy BW - 12 Bornes 1à16mm"/>
    <s v="H4"/>
    <m/>
    <n v="0"/>
    <n v="0"/>
  </r>
  <r>
    <n v="10605"/>
    <x v="7"/>
    <n v="2"/>
    <n v="2"/>
    <n v="1"/>
    <n v="5.01"/>
    <n v="10.02"/>
    <s v="Angle intérieur Legrand 010605 50x105mm"/>
    <s v="J1"/>
    <m/>
    <n v="0"/>
    <n v="0"/>
  </r>
  <r>
    <n v="10696"/>
    <x v="7"/>
    <n v="30"/>
    <n v="30"/>
    <n v="5"/>
    <n v="6.01"/>
    <n v="180.29999999999998"/>
    <s v="Joint de corps à éclisse Legrand 010696 50x105mm"/>
    <s v="J1"/>
    <m/>
    <n v="0"/>
    <n v="0"/>
  </r>
  <r>
    <n v="10700"/>
    <x v="7"/>
    <n v="13"/>
    <n v="13"/>
    <n v="5"/>
    <n v="7.01"/>
    <n v="91.13"/>
    <s v="Embout Legrand 010700 50x105mm"/>
    <s v="J1"/>
    <m/>
    <n v="0"/>
    <n v="0"/>
  </r>
  <r>
    <n v="10739"/>
    <x v="7"/>
    <n v="4"/>
    <n v="4"/>
    <n v="1"/>
    <n v="8.01"/>
    <n v="32.04"/>
    <s v="Dérivation en T Legrand 010739 vers 80mm"/>
    <s v="J1"/>
    <m/>
    <n v="0"/>
    <n v="0"/>
  </r>
  <r>
    <n v="10740"/>
    <x v="7"/>
    <n v="5"/>
    <n v="5"/>
    <n v="1"/>
    <n v="9.01"/>
    <n v="45.05"/>
    <s v="Dérivation en T Legrand 010740 vers105 mm"/>
    <s v="J1"/>
    <m/>
    <n v="0"/>
    <n v="0"/>
  </r>
  <r>
    <n v="10786"/>
    <x v="7"/>
    <n v="1"/>
    <n v="1"/>
    <n v="1"/>
    <n v="10.01"/>
    <n v="10.01"/>
    <s v="Angle plat Legrand 010786 50x105mm"/>
    <s v="J1"/>
    <m/>
    <n v="0"/>
    <n v="0"/>
  </r>
  <r>
    <n v="10952"/>
    <x v="7"/>
    <n v="5"/>
    <n v="5"/>
    <n v="1"/>
    <n v="11.01"/>
    <n v="55.05"/>
    <s v="Support Legrand 010952 Mosaic Blanc 2 modules"/>
    <s v="J1"/>
    <s v="Pour goulotte"/>
    <n v="0"/>
    <n v="0"/>
  </r>
  <r>
    <n v="10954"/>
    <x v="7"/>
    <n v="15"/>
    <n v="15"/>
    <n v="1"/>
    <n v="12.01"/>
    <n v="180.15"/>
    <s v="Support Legrand 010954 Mosaic Blanc 4 modules"/>
    <s v="J1"/>
    <s v="Pour goulotte"/>
    <n v="0"/>
    <n v="0"/>
  </r>
  <r>
    <n v="12302"/>
    <x v="8"/>
    <n v="6"/>
    <n v="6"/>
    <n v="5"/>
    <n v="13.01"/>
    <n v="78.06"/>
    <s v="Fusible 8,5x31,5 2A gG"/>
    <s v="H3"/>
    <m/>
    <n v="0"/>
    <n v="0"/>
  </r>
  <r>
    <n v="12310"/>
    <x v="8"/>
    <n v="4"/>
    <n v="4"/>
    <n v="5"/>
    <n v="14.01"/>
    <n v="56.04"/>
    <s v="Fusible 8,5x31,5 10A gG"/>
    <s v="H3"/>
    <m/>
    <n v="0"/>
    <n v="0"/>
  </r>
  <r>
    <n v="12316"/>
    <x v="8"/>
    <n v="5"/>
    <n v="5"/>
    <n v="5"/>
    <n v="15.01"/>
    <n v="75.05"/>
    <s v="Fusible 8,5x31,5 16A gG"/>
    <s v="H3"/>
    <m/>
    <n v="0"/>
    <n v="0"/>
  </r>
  <r>
    <n v="14306"/>
    <x v="8"/>
    <n v="5"/>
    <n v="5"/>
    <n v="5"/>
    <n v="16.010000000000002"/>
    <n v="80.050000000000011"/>
    <s v="Fusible 14x51 6A gG"/>
    <s v="H3"/>
    <m/>
    <n v="0"/>
    <n v="0"/>
  </r>
  <r>
    <n v="14320"/>
    <x v="8"/>
    <n v="1"/>
    <n v="1"/>
    <n v="5"/>
    <n v="17.010000000000002"/>
    <n v="17.010000000000002"/>
    <s v="Fusible 14x51 20A gG"/>
    <s v="H3"/>
    <m/>
    <n v="0"/>
    <n v="0"/>
  </r>
  <r>
    <n v="14350"/>
    <x v="8"/>
    <n v="1"/>
    <n v="1"/>
    <n v="1"/>
    <n v="18.010000000000002"/>
    <n v="18.010000000000002"/>
    <s v="Fusible 14x51 50A gG"/>
    <s v="H3"/>
    <m/>
    <n v="0"/>
    <n v="0"/>
  </r>
  <r>
    <n v="15350"/>
    <x v="8"/>
    <n v="2"/>
    <n v="2"/>
    <n v="1"/>
    <n v="19.010000000000002"/>
    <n v="38.020000000000003"/>
    <s v="Fusible 22x58 50A gG"/>
    <s v="H3"/>
    <m/>
    <n v="0"/>
    <n v="0"/>
  </r>
  <r>
    <n v="15440"/>
    <x v="9"/>
    <n v="2"/>
    <n v="2"/>
    <n v="1"/>
    <n v="20.010000000000002"/>
    <n v="40.020000000000003"/>
    <s v="Compteur horaire Schneider 15440 - Modulaire -230 Vca"/>
    <s v="H1"/>
    <m/>
    <n v="0"/>
    <n v="0"/>
  </r>
  <r>
    <n v="16545"/>
    <x v="8"/>
    <n v="1"/>
    <n v="1"/>
    <n v="1"/>
    <n v="21.01"/>
    <n v="21.01"/>
    <s v="Fusible Legrand 16545 aM 100A - 500V"/>
    <s v="H3"/>
    <m/>
    <n v="0"/>
    <n v="0"/>
  </r>
  <r>
    <n v="19948"/>
    <x v="8"/>
    <n v="2"/>
    <n v="2"/>
    <n v="1"/>
    <n v="22.01"/>
    <n v="44.02"/>
    <s v="Porte fusible Legrand 019948 1P - 250A"/>
    <s v="H3"/>
    <m/>
    <n v="0"/>
    <n v="0"/>
  </r>
  <r>
    <n v="19950"/>
    <x v="8"/>
    <n v="2"/>
    <n v="2"/>
    <n v="1"/>
    <n v="23.01"/>
    <n v="46.02"/>
    <s v="Porte fusible Legrand 019950 1P - 400A"/>
    <s v="H3"/>
    <m/>
    <n v="0"/>
    <n v="0"/>
  </r>
  <r>
    <n v="28913"/>
    <x v="10"/>
    <n v="1"/>
    <n v="1"/>
    <n v="1"/>
    <n v="24.01"/>
    <n v="24.01"/>
    <s v="Sectionneur Schneider 28913 Interpact INS160 4P 160A"/>
    <s v="H4"/>
    <m/>
    <n v="0"/>
    <n v="0"/>
  </r>
  <r>
    <n v="28956"/>
    <x v="11"/>
    <n v="3"/>
    <n v="3"/>
    <n v="1"/>
    <n v="25.01"/>
    <n v="75.03"/>
    <s v="Cache vis Schneider 28956 3P/4P 1 paire"/>
    <s v="H4"/>
    <s v="Compact INS100 à 160"/>
    <n v="0"/>
    <n v="0"/>
  </r>
  <r>
    <n v="29450"/>
    <x v="11"/>
    <n v="1"/>
    <n v="1"/>
    <n v="1"/>
    <n v="26.01"/>
    <n v="26.01"/>
    <s v="Contact auxiliaire Schneider 29450 1 OF ou 1 SD ou 1 SDE ou 1 SDV"/>
    <s v="H4"/>
    <s v="Compact NSX"/>
    <n v="0"/>
    <n v="0"/>
  </r>
  <r>
    <n v="31106"/>
    <x v="10"/>
    <n v="1"/>
    <n v="1"/>
    <n v="1"/>
    <n v="27.01"/>
    <n v="27.01"/>
    <s v="Sectionneur Schneider 31106 Interpact INS250 3P 250 A"/>
    <s v="H4"/>
    <m/>
    <n v="0"/>
    <n v="0"/>
  </r>
  <r>
    <n v="34391"/>
    <x v="12"/>
    <n v="9"/>
    <n v="9"/>
    <n v="5"/>
    <m/>
    <s v=""/>
    <s v="Barette de terre Legrand 34391"/>
    <s v="J1"/>
    <m/>
    <n v="0"/>
    <n v="0"/>
  </r>
  <r>
    <n v="37168"/>
    <x v="13"/>
    <n v="58"/>
    <n v="58"/>
    <n v="5"/>
    <m/>
    <s v=""/>
    <s v="Bloc de jonction Legrand 037168"/>
    <s v="J1"/>
    <m/>
    <n v="0"/>
    <n v="0"/>
  </r>
  <r>
    <n v="67364"/>
    <x v="14"/>
    <n v="1"/>
    <n v="1"/>
    <n v="1"/>
    <m/>
    <s v=""/>
    <s v="Point d'accès WIFI Legrand 67364 230V Blanc"/>
    <s v="J1"/>
    <m/>
    <n v="0"/>
    <n v="0"/>
  </r>
  <r>
    <n v="76561"/>
    <x v="15"/>
    <n v="20"/>
    <n v="20"/>
    <n v="5"/>
    <m/>
    <s v=""/>
    <s v="Connecteur RJ45 Legrand 076561 Mosaic Blanc"/>
    <s v="J1"/>
    <m/>
    <n v="0"/>
    <n v="0"/>
  </r>
  <r>
    <n v="77011"/>
    <x v="16"/>
    <n v="4"/>
    <n v="4"/>
    <n v="1"/>
    <m/>
    <s v=""/>
    <s v="Interrupteur Legrand 077011 Mosaic Blanc"/>
    <s v="J1"/>
    <m/>
    <n v="0"/>
    <n v="0"/>
  </r>
  <r>
    <n v="77070"/>
    <x v="7"/>
    <n v="6"/>
    <n v="6"/>
    <n v="1"/>
    <m/>
    <s v=""/>
    <s v="Obturateur Legrand 077070 Mosaic Blanc 1 module"/>
    <s v="J1"/>
    <m/>
    <n v="0"/>
    <n v="0"/>
  </r>
  <r>
    <n v="77071"/>
    <x v="7"/>
    <n v="11"/>
    <n v="11"/>
    <n v="1"/>
    <m/>
    <s v=""/>
    <s v="Obturateur Legrand 077071 Mosaic Blanc 2 modules"/>
    <s v="J1"/>
    <m/>
    <n v="0"/>
    <n v="0"/>
  </r>
  <r>
    <n v="77111"/>
    <x v="17"/>
    <n v="6"/>
    <n v="6"/>
    <n v="1"/>
    <m/>
    <s v=""/>
    <s v="Prise simple Legrand 077111 Mosaic Blanc"/>
    <s v="J1"/>
    <m/>
    <n v="0"/>
    <n v="0"/>
  </r>
  <r>
    <n v="77302"/>
    <x v="17"/>
    <n v="4"/>
    <n v="4"/>
    <n v="1"/>
    <m/>
    <s v=""/>
    <s v="Prise double Legrand 077302 Mosaic Blanc"/>
    <s v="J1"/>
    <m/>
    <n v="0"/>
    <n v="0"/>
  </r>
  <r>
    <n v="78650"/>
    <x v="17"/>
    <n v="2"/>
    <n v="2"/>
    <n v="1"/>
    <m/>
    <s v=""/>
    <s v="Prise RJ45 Legrand 078650 Mosaic Blanc 1 module"/>
    <s v="J1"/>
    <m/>
    <n v="0"/>
    <n v="0"/>
  </r>
  <r>
    <n v="78730"/>
    <x v="17"/>
    <n v="13"/>
    <n v="13"/>
    <n v="1"/>
    <m/>
    <s v=""/>
    <s v="Prise RJ11 Legrand 078730 Mosaic Blanc 1 module"/>
    <s v="J1"/>
    <m/>
    <n v="0"/>
    <n v="0"/>
  </r>
  <r>
    <n v="78731"/>
    <x v="17"/>
    <n v="4"/>
    <n v="4"/>
    <n v="1"/>
    <m/>
    <s v=""/>
    <s v="Prise RJ11 Legrand 078731 Mosaic Blanc 2 modules"/>
    <s v="J1"/>
    <m/>
    <n v="0"/>
    <n v="0"/>
  </r>
  <r>
    <n v="78739"/>
    <x v="17"/>
    <n v="10"/>
    <n v="10"/>
    <n v="1"/>
    <m/>
    <s v=""/>
    <s v="Prise téléphone Legrand 078739 Blanc"/>
    <s v="J1"/>
    <m/>
    <n v="0"/>
    <n v="0"/>
  </r>
  <r>
    <n v="78752"/>
    <x v="17"/>
    <n v="1"/>
    <n v="1"/>
    <n v="1"/>
    <m/>
    <s v=""/>
    <s v="Prise RCA vidéo Legrand 078752 Blanc"/>
    <s v="J1"/>
    <m/>
    <n v="0"/>
    <n v="0"/>
  </r>
  <r>
    <n v="88104"/>
    <x v="18"/>
    <n v="1"/>
    <n v="1"/>
    <n v="1"/>
    <m/>
    <s v=""/>
    <s v="Couvercle rectangulaire Legrand 088104 "/>
    <s v="J1"/>
    <s v="Pour kit support"/>
    <n v="0"/>
    <n v="0"/>
  </r>
  <r>
    <n v="88124"/>
    <x v="18"/>
    <n v="2"/>
    <n v="2"/>
    <n v="1"/>
    <m/>
    <s v=""/>
    <s v="Kit support pour boite de sol Legrand 088124 "/>
    <s v="J1"/>
    <s v="2 rangées de 6-12 modules"/>
    <n v="0"/>
    <n v="0"/>
  </r>
  <r>
    <n v="134523"/>
    <x v="19"/>
    <n v="100"/>
    <n v="99"/>
    <n v="10"/>
    <m/>
    <s v=""/>
    <s v="Entrées 20mm Helia 134523"/>
    <s v="J2"/>
    <m/>
    <n v="0"/>
    <n v="1"/>
  </r>
  <r>
    <n v="134623"/>
    <x v="19"/>
    <n v="100"/>
    <n v="100"/>
    <n v="10"/>
    <m/>
    <s v=""/>
    <s v="Manchons 20mm Helia 134623"/>
    <s v="J2"/>
    <m/>
    <n v="0"/>
    <n v="0"/>
  </r>
  <r>
    <n v="420013"/>
    <x v="2"/>
    <n v="1"/>
    <n v="1"/>
    <n v="1"/>
    <m/>
    <s v=""/>
    <s v="Disjoncteur Legrand 420013 DPX³160 16kA 400V - 4P-63A"/>
    <s v="H4"/>
    <m/>
    <n v="0"/>
    <n v="0"/>
  </r>
  <r>
    <n v="520610"/>
    <x v="8"/>
    <n v="2"/>
    <n v="2"/>
    <n v="5"/>
    <m/>
    <s v=""/>
    <s v="Fusible 5x20 0,2A F"/>
    <s v="H3"/>
    <m/>
    <n v="0"/>
    <n v="0"/>
  </r>
  <r>
    <n v="520612"/>
    <x v="8"/>
    <n v="10"/>
    <n v="10"/>
    <n v="5"/>
    <m/>
    <s v=""/>
    <s v="Fusible 5x20 0,315A F"/>
    <s v="H3"/>
    <m/>
    <n v="0"/>
    <n v="0"/>
  </r>
  <r>
    <n v="520617"/>
    <x v="8"/>
    <n v="2"/>
    <n v="2"/>
    <n v="5"/>
    <m/>
    <s v=""/>
    <s v="Fusible 5x20 1A F"/>
    <s v="H3"/>
    <m/>
    <n v="0"/>
    <n v="0"/>
  </r>
  <r>
    <n v="520619"/>
    <x v="8"/>
    <n v="2"/>
    <n v="2"/>
    <n v="5"/>
    <m/>
    <s v=""/>
    <s v="Fusible 5x20 1,6A F"/>
    <s v="H3"/>
    <m/>
    <n v="0"/>
    <n v="0"/>
  </r>
  <r>
    <n v="520621"/>
    <x v="8"/>
    <n v="1"/>
    <n v="1"/>
    <n v="5"/>
    <m/>
    <s v=""/>
    <s v="Fusible 5x20 2,5A F"/>
    <s v="H3"/>
    <m/>
    <n v="0"/>
    <n v="0"/>
  </r>
  <r>
    <n v="520624"/>
    <x v="8"/>
    <n v="2"/>
    <n v="2"/>
    <n v="5"/>
    <m/>
    <s v=""/>
    <s v="Fusible 5x20 5A F"/>
    <s v="H3"/>
    <m/>
    <n v="0"/>
    <n v="0"/>
  </r>
  <r>
    <n v="520625"/>
    <x v="8"/>
    <n v="5"/>
    <n v="5"/>
    <n v="5"/>
    <m/>
    <s v=""/>
    <s v="Fusible 5x20 6,3A F"/>
    <s v="H3"/>
    <m/>
    <n v="0"/>
    <n v="0"/>
  </r>
  <r>
    <n v="520626"/>
    <x v="8"/>
    <n v="2"/>
    <n v="2"/>
    <n v="5"/>
    <m/>
    <s v=""/>
    <s v="Fusible 5x20 8A F"/>
    <s v="H3"/>
    <m/>
    <n v="0"/>
    <n v="0"/>
  </r>
  <r>
    <n v="522507"/>
    <x v="8"/>
    <n v="10"/>
    <n v="10"/>
    <n v="5"/>
    <m/>
    <s v=""/>
    <s v="Fusible 5x20 0,1A T"/>
    <s v="H3"/>
    <m/>
    <n v="0"/>
    <n v="0"/>
  </r>
  <r>
    <n v="522510"/>
    <x v="8"/>
    <n v="20"/>
    <n v="20"/>
    <n v="5"/>
    <m/>
    <s v=""/>
    <s v="Fusible 5x20 0,2A T"/>
    <s v="H3"/>
    <m/>
    <n v="0"/>
    <n v="0"/>
  </r>
  <r>
    <n v="522512"/>
    <x v="8"/>
    <n v="10"/>
    <n v="10"/>
    <n v="5"/>
    <m/>
    <s v=""/>
    <s v="Fusible 5x20 0,315A T"/>
    <s v="H3"/>
    <m/>
    <n v="0"/>
    <n v="0"/>
  </r>
  <r>
    <n v="522513"/>
    <x v="8"/>
    <n v="10"/>
    <n v="10"/>
    <n v="5"/>
    <m/>
    <s v=""/>
    <s v="Fusible 5x20 0,4A T"/>
    <s v="H3"/>
    <m/>
    <n v="0"/>
    <n v="0"/>
  </r>
  <r>
    <n v="522514"/>
    <x v="8"/>
    <n v="30"/>
    <n v="30"/>
    <n v="5"/>
    <m/>
    <s v=""/>
    <s v="Fusible 5x20 0,5A T"/>
    <s v="H3"/>
    <m/>
    <n v="0"/>
    <n v="0"/>
  </r>
  <r>
    <n v="522515"/>
    <x v="8"/>
    <n v="25"/>
    <n v="25"/>
    <n v="5"/>
    <m/>
    <s v=""/>
    <s v="Fusible 5x20 0,63A T"/>
    <s v="H3"/>
    <m/>
    <n v="0"/>
    <n v="0"/>
  </r>
  <r>
    <n v="522516"/>
    <x v="8"/>
    <n v="20"/>
    <n v="20"/>
    <n v="5"/>
    <m/>
    <s v=""/>
    <s v="Fusible 5x20 0,8A T"/>
    <s v="H3"/>
    <m/>
    <n v="0"/>
    <n v="0"/>
  </r>
  <r>
    <n v="522517"/>
    <x v="8"/>
    <n v="73"/>
    <n v="73"/>
    <n v="5"/>
    <m/>
    <s v=""/>
    <s v="Fusible 5x20 1A T"/>
    <s v="H3"/>
    <m/>
    <n v="0"/>
    <n v="0"/>
  </r>
  <r>
    <n v="522518"/>
    <x v="8"/>
    <n v="12"/>
    <n v="12"/>
    <n v="5"/>
    <m/>
    <s v=""/>
    <s v="Fusible 5x20 1,25A T"/>
    <s v="H3"/>
    <m/>
    <n v="0"/>
    <n v="0"/>
  </r>
  <r>
    <n v="522519"/>
    <x v="8"/>
    <n v="2"/>
    <n v="2"/>
    <n v="5"/>
    <m/>
    <s v=""/>
    <s v="Fusible 5x20 1,6 T"/>
    <s v="H3"/>
    <m/>
    <n v="0"/>
    <n v="0"/>
  </r>
  <r>
    <n v="522520"/>
    <x v="8"/>
    <n v="2"/>
    <n v="2"/>
    <n v="5"/>
    <m/>
    <s v=""/>
    <s v="Fusible 5x20 2A T"/>
    <s v="H3"/>
    <m/>
    <n v="0"/>
    <n v="0"/>
  </r>
  <r>
    <n v="522521"/>
    <x v="8"/>
    <n v="11"/>
    <n v="11"/>
    <n v="5"/>
    <m/>
    <s v=""/>
    <s v="Fusible 5x20 2,5A T"/>
    <s v="H3"/>
    <m/>
    <n v="0"/>
    <n v="0"/>
  </r>
  <r>
    <n v="522522"/>
    <x v="8"/>
    <n v="7"/>
    <n v="7"/>
    <n v="5"/>
    <m/>
    <s v=""/>
    <s v="Fusible 5x20 3,15A T"/>
    <s v="H3"/>
    <m/>
    <n v="0"/>
    <n v="0"/>
  </r>
  <r>
    <n v="522523"/>
    <x v="8"/>
    <n v="3"/>
    <n v="3"/>
    <n v="5"/>
    <m/>
    <s v=""/>
    <s v="Fusible 5x20 4A T"/>
    <s v="H3"/>
    <m/>
    <n v="0"/>
    <n v="0"/>
  </r>
  <r>
    <n v="522524"/>
    <x v="8"/>
    <n v="3"/>
    <n v="3"/>
    <n v="5"/>
    <m/>
    <s v=""/>
    <s v="Fusible 5x20 5A T"/>
    <s v="H3"/>
    <m/>
    <n v="0"/>
    <n v="0"/>
  </r>
  <r>
    <n v="522525"/>
    <x v="8"/>
    <n v="5"/>
    <n v="5"/>
    <n v="5"/>
    <m/>
    <s v=""/>
    <s v="Fusible 5x20 6,3A T"/>
    <s v="H3"/>
    <m/>
    <n v="0"/>
    <n v="0"/>
  </r>
  <r>
    <n v="522527"/>
    <x v="8"/>
    <n v="10"/>
    <n v="10"/>
    <n v="5"/>
    <m/>
    <s v=""/>
    <s v="Fusible 5x20 10A T"/>
    <s v="H3"/>
    <m/>
    <n v="0"/>
    <n v="0"/>
  </r>
  <r>
    <n v="632310"/>
    <x v="8"/>
    <n v="3"/>
    <n v="3"/>
    <n v="5"/>
    <m/>
    <s v=""/>
    <s v="Fusible 6x32 0,2A T"/>
    <s v="H3"/>
    <m/>
    <n v="0"/>
    <n v="0"/>
  </r>
  <r>
    <n v="632311"/>
    <x v="8"/>
    <n v="15"/>
    <n v="15"/>
    <n v="5"/>
    <m/>
    <s v=""/>
    <s v="Fusible 6x32 0,25A T"/>
    <s v="H3"/>
    <m/>
    <n v="0"/>
    <n v="0"/>
  </r>
  <r>
    <n v="632317"/>
    <x v="8"/>
    <n v="5"/>
    <n v="5"/>
    <n v="5"/>
    <m/>
    <s v=""/>
    <s v="Fusible 6x32 1A T"/>
    <s v="H3"/>
    <m/>
    <n v="0"/>
    <n v="0"/>
  </r>
  <r>
    <n v="632320"/>
    <x v="8"/>
    <n v="4"/>
    <n v="4"/>
    <n v="5"/>
    <m/>
    <s v=""/>
    <s v="Fusible 6x32 2A T"/>
    <s v="H3"/>
    <m/>
    <n v="0"/>
    <n v="0"/>
  </r>
  <r>
    <n v="632324"/>
    <x v="8"/>
    <n v="3"/>
    <n v="3"/>
    <n v="5"/>
    <m/>
    <s v=""/>
    <s v="Fusible 6x32 5A T"/>
    <s v="H3"/>
    <m/>
    <n v="0"/>
    <n v="0"/>
  </r>
  <r>
    <n v="632325"/>
    <x v="8"/>
    <n v="11"/>
    <n v="11"/>
    <n v="5"/>
    <m/>
    <s v=""/>
    <s v="Fusible 6x32 6,3A T"/>
    <s v="H3"/>
    <m/>
    <n v="0"/>
    <n v="0"/>
  </r>
  <r>
    <n v="632329"/>
    <x v="8"/>
    <n v="10"/>
    <n v="10"/>
    <n v="5"/>
    <m/>
    <s v=""/>
    <s v="Fusible 6x32 15A T"/>
    <s v="H3"/>
    <m/>
    <n v="0"/>
    <n v="0"/>
  </r>
  <r>
    <n v="654799"/>
    <x v="18"/>
    <n v="10"/>
    <n v="10"/>
    <n v="1"/>
    <m/>
    <s v=""/>
    <s v="Boitier de protection Legrand 654799 pour connecteurs Wieland"/>
    <s v="J1"/>
    <m/>
    <n v="0"/>
    <n v="0"/>
  </r>
  <r>
    <n v="777022"/>
    <x v="8"/>
    <n v="3"/>
    <n v="3"/>
    <n v="1"/>
    <m/>
    <s v=""/>
    <s v="Fusible NH Jean Muller 160 A 500V gG"/>
    <s v="H3"/>
    <m/>
    <n v="0"/>
    <n v="0"/>
  </r>
  <r>
    <n v="777055"/>
    <x v="8"/>
    <n v="1"/>
    <n v="1"/>
    <n v="1"/>
    <m/>
    <s v=""/>
    <s v="Fusible NH Jean Muller 125 A 500 V"/>
    <s v="H3"/>
    <m/>
    <n v="0"/>
    <n v="0"/>
  </r>
  <r>
    <n v="777959"/>
    <x v="8"/>
    <n v="1"/>
    <n v="1"/>
    <n v="1"/>
    <m/>
    <s v=""/>
    <s v="Fusible NH Jean Muller 16A 500V"/>
    <s v="H3"/>
    <m/>
    <n v="0"/>
    <n v="0"/>
  </r>
  <r>
    <n v="1704100"/>
    <x v="20"/>
    <n v="1"/>
    <n v="1"/>
    <n v="1"/>
    <m/>
    <s v=""/>
    <s v="Horloge astronomique Theben SELEKTA 170 top 2 24VDC"/>
    <s v="H1"/>
    <m/>
    <n v="0"/>
    <n v="0"/>
  </r>
  <r>
    <n v="1750100"/>
    <x v="20"/>
    <n v="1"/>
    <n v="1"/>
    <n v="1"/>
    <m/>
    <s v=""/>
    <s v="Horloge astronomique Theben SELEKTA 175 top 2 230VAC"/>
    <s v="H1"/>
    <m/>
    <n v="0"/>
    <n v="0"/>
  </r>
  <r>
    <n v="2022870"/>
    <x v="21"/>
    <n v="140"/>
    <n v="140"/>
    <n v="10"/>
    <m/>
    <s v=""/>
    <s v="Presse-étoupes OBO V-TEC VM M32"/>
    <s v="G3"/>
    <m/>
    <n v="0"/>
    <n v="0"/>
  </r>
  <r>
    <n v="2022872"/>
    <x v="21"/>
    <n v="19"/>
    <n v="19"/>
    <n v="5"/>
    <m/>
    <s v=""/>
    <s v="Presse-étoupes OBO V-TEC VM M40 LGR"/>
    <s v="G3"/>
    <m/>
    <n v="0"/>
    <n v="0"/>
  </r>
  <r>
    <n v="2029675"/>
    <x v="21"/>
    <n v="41"/>
    <n v="41"/>
    <n v="10"/>
    <m/>
    <s v=""/>
    <s v="Bague d'étanchéité OBO 2029675 107C VM 20 4X5"/>
    <s v="G3"/>
    <m/>
    <n v="0"/>
    <n v="0"/>
  </r>
  <r>
    <n v="2029690"/>
    <x v="21"/>
    <n v="61"/>
    <n v="61"/>
    <n v="10"/>
    <m/>
    <s v=""/>
    <s v="Bague d'étanchéité OBO 2029690 107 C VM 25 2X8"/>
    <s v="G3"/>
    <m/>
    <n v="0"/>
    <n v="0"/>
  </r>
  <r>
    <n v="2033011"/>
    <x v="21"/>
    <n v="500"/>
    <n v="400"/>
    <n v="50"/>
    <m/>
    <s v=""/>
    <s v="Bouchon OBO M20"/>
    <s v="G3"/>
    <m/>
    <n v="0"/>
    <n v="100"/>
  </r>
  <r>
    <n v="2049562"/>
    <x v="21"/>
    <n v="24"/>
    <n v="24"/>
    <n v="5"/>
    <m/>
    <s v=""/>
    <s v="Contre-écrou synthétique OBO 116 M40 LGR PS"/>
    <s v="G3"/>
    <m/>
    <n v="0"/>
    <n v="0"/>
  </r>
  <r>
    <n v="3022113.2"/>
    <x v="8"/>
    <n v="3"/>
    <n v="3"/>
    <n v="1"/>
    <m/>
    <s v=""/>
    <s v="Fusible Siba 3022113.20 20A 10/17,5kV"/>
    <s v="H3"/>
    <m/>
    <n v="0"/>
    <n v="0"/>
  </r>
  <r>
    <n v="4116110"/>
    <x v="8"/>
    <n v="3"/>
    <n v="3"/>
    <n v="1"/>
    <m/>
    <s v=""/>
    <s v="Fusible ETI 004116110 800A/500V NH4a gG"/>
    <s v="H3"/>
    <m/>
    <n v="0"/>
    <n v="0"/>
  </r>
  <r>
    <n v="14242111"/>
    <x v="10"/>
    <n v="2"/>
    <n v="2"/>
    <n v="1"/>
    <m/>
    <s v=""/>
    <s v="Poignée Socomec 14242111 pour sectionneur"/>
    <s v="H4"/>
    <m/>
    <n v="0"/>
    <n v="0"/>
  </r>
  <r>
    <n v="29990012"/>
    <x v="1"/>
    <n v="1"/>
    <n v="1"/>
    <n v="1"/>
    <m/>
    <s v=""/>
    <s v="Interrupteur auxiliaire Socomec 29990012"/>
    <s v="H1"/>
    <m/>
    <n v="0"/>
    <n v="0"/>
  </r>
  <r>
    <n v="32906002"/>
    <x v="10"/>
    <n v="2"/>
    <n v="2"/>
    <n v="1"/>
    <m/>
    <s v=""/>
    <s v="Interrupteur auxiliaire Socomec 32906002 pour sectionneur"/>
    <s v="H4"/>
    <m/>
    <n v="0"/>
    <n v="0"/>
  </r>
  <r>
    <n v="48250403"/>
    <x v="9"/>
    <n v="1"/>
    <n v="1"/>
    <n v="1"/>
    <m/>
    <s v=""/>
    <s v="Compteur d'énergie Socomec 48250403 DIRIS A30"/>
    <s v="H1"/>
    <m/>
    <n v="0"/>
    <n v="0"/>
  </r>
  <r>
    <n v="67220400"/>
    <x v="8"/>
    <n v="3"/>
    <n v="3"/>
    <n v="1"/>
    <m/>
    <s v=""/>
    <s v="Fusible Socomec 67220400 400A 500V T.2 gG"/>
    <s v="H3"/>
    <m/>
    <n v="0"/>
    <n v="0"/>
  </r>
  <r>
    <n v="7100195504"/>
    <x v="22"/>
    <n v="3"/>
    <n v="3"/>
    <n v="1"/>
    <m/>
    <s v=""/>
    <s v="Gaine thermorétractable 3M HDT-A 48.0/15.0mm X 1M"/>
    <s v="G4"/>
    <m/>
    <n v="0"/>
    <n v="0"/>
  </r>
  <r>
    <s v="?"/>
    <x v="0"/>
    <n v="1"/>
    <n v="1"/>
    <n v="1"/>
    <m/>
    <s v=""/>
    <s v="Boitier métalique 80X75X60"/>
    <s v="H1"/>
    <m/>
    <n v="0"/>
    <n v="0"/>
  </r>
  <r>
    <s v="100-76200"/>
    <x v="23"/>
    <n v="13"/>
    <n v="13"/>
    <n v="5"/>
    <m/>
    <s v=""/>
    <s v="Plaque double Niko 100-76200 Original cream"/>
    <s v="J2"/>
    <m/>
    <n v="0"/>
    <n v="0"/>
  </r>
  <r>
    <s v="101-31003"/>
    <x v="3"/>
    <n v="2"/>
    <n v="2"/>
    <n v="1"/>
    <m/>
    <s v=""/>
    <s v="Bouton pour varitateur Niko 101-31003 white"/>
    <s v="J2"/>
    <m/>
    <n v="0"/>
    <n v="0"/>
  </r>
  <r>
    <s v="101-65100"/>
    <x v="23"/>
    <n v="12"/>
    <n v="12"/>
    <n v="1"/>
    <m/>
    <s v=""/>
    <s v="Enjoliveur data Niko 101-65100 white"/>
    <s v="J2"/>
    <m/>
    <n v="0"/>
    <n v="0"/>
  </r>
  <r>
    <s v="101-66600"/>
    <x v="17"/>
    <n v="5"/>
    <n v="5"/>
    <n v="5"/>
    <m/>
    <s v=""/>
    <s v="Prise encastrable Niko 101-66600 white"/>
    <s v="J2"/>
    <m/>
    <n v="0"/>
    <n v="0"/>
  </r>
  <r>
    <s v="101-76900"/>
    <x v="16"/>
    <n v="1"/>
    <n v="1"/>
    <n v="1"/>
    <m/>
    <s v=""/>
    <s v="Cache-trou Niko 101-76900 white"/>
    <s v="J2"/>
    <m/>
    <n v="0"/>
    <n v="0"/>
  </r>
  <r>
    <s v="120-76100"/>
    <x v="23"/>
    <n v="7"/>
    <n v="7"/>
    <n v="1"/>
    <m/>
    <s v=""/>
    <s v="Plaque simple Niko 120-76100 White"/>
    <s v="J2"/>
    <m/>
    <n v="0"/>
    <n v="0"/>
  </r>
  <r>
    <s v="120-76700"/>
    <x v="23"/>
    <n v="2"/>
    <n v="2"/>
    <n v="1"/>
    <m/>
    <s v=""/>
    <s v="Plaque triple Niko 120-76700 white"/>
    <s v="J2"/>
    <m/>
    <n v="0"/>
    <n v="0"/>
  </r>
  <r>
    <s v="120-76800"/>
    <x v="23"/>
    <n v="41"/>
    <n v="41"/>
    <n v="5"/>
    <m/>
    <s v=""/>
    <s v="Plaque double Niko 120-76800 white"/>
    <s v="J2"/>
    <m/>
    <n v="0"/>
    <n v="0"/>
  </r>
  <r>
    <s v="2CSM257563R1801"/>
    <x v="8"/>
    <n v="2"/>
    <n v="2"/>
    <n v="5"/>
    <m/>
    <s v=""/>
    <s v="Fusible 8,5x31,5 6A aM"/>
    <s v="H3"/>
    <m/>
    <n v="0"/>
    <n v="0"/>
  </r>
  <r>
    <s v="2CSM258743R1801"/>
    <x v="8"/>
    <n v="8"/>
    <n v="8"/>
    <n v="5"/>
    <m/>
    <s v=""/>
    <s v="Fusible 8,5x31,5 4A aM"/>
    <s v="H3"/>
    <m/>
    <n v="0"/>
    <n v="0"/>
  </r>
  <r>
    <s v="2CSM277063R1801"/>
    <x v="8"/>
    <n v="1"/>
    <n v="1"/>
    <n v="5"/>
    <m/>
    <s v=""/>
    <s v="Fusible 8,5x31,5 2A aM"/>
    <s v="H3"/>
    <m/>
    <n v="0"/>
    <n v="0"/>
  </r>
  <r>
    <s v="310-02100"/>
    <x v="3"/>
    <n v="2"/>
    <n v="2"/>
    <n v="1"/>
    <m/>
    <s v=""/>
    <s v="Variateur Niko 310-02100"/>
    <s v="J2"/>
    <m/>
    <n v="0"/>
    <n v="0"/>
  </r>
  <r>
    <s v="350-70985"/>
    <x v="24"/>
    <n v="2"/>
    <n v="2"/>
    <n v="1"/>
    <m/>
    <s v=""/>
    <s v="Alimentation compacte Niko 350-70985 "/>
    <s v="J2"/>
    <m/>
    <n v="0"/>
    <n v="0"/>
  </r>
  <r>
    <s v="3NA3136"/>
    <x v="8"/>
    <n v="1"/>
    <n v="1"/>
    <n v="1"/>
    <m/>
    <s v=""/>
    <s v="Fusible Siemens 3NA3136 160A 500V"/>
    <s v="H3"/>
    <m/>
    <n v="0"/>
    <n v="0"/>
  </r>
  <r>
    <s v="3NA3354"/>
    <x v="8"/>
    <n v="3"/>
    <n v="3"/>
    <n v="1"/>
    <m/>
    <s v=""/>
    <s v="Fusible Siemens 3NA3354 355A 500V NH3-gG"/>
    <s v="H3"/>
    <m/>
    <n v="0"/>
    <n v="0"/>
  </r>
  <r>
    <s v="3ND1830-8"/>
    <x v="8"/>
    <n v="6"/>
    <n v="6"/>
    <n v="3"/>
    <m/>
    <s v=""/>
    <s v="Fusible Siemens 3ND1830-8 100A aM"/>
    <s v="H3"/>
    <m/>
    <n v="0"/>
    <n v="0"/>
  </r>
  <r>
    <s v="3NP1143-1DA22"/>
    <x v="25"/>
    <n v="1"/>
    <n v="1"/>
    <n v="1"/>
    <m/>
    <s v=""/>
    <s v="Interrupteur-sectionneur Siemens 3NP1143-1DA22 "/>
    <s v="H3"/>
    <m/>
    <n v="0"/>
    <n v="0"/>
  </r>
  <r>
    <s v="3RH1131-1BB40"/>
    <x v="26"/>
    <n v="1"/>
    <n v="1"/>
    <n v="1"/>
    <m/>
    <s v=""/>
    <s v="Contacteur auxiliaire Siemens 3RH1131-1BB40 3NO + 1NF 24 V CC"/>
    <s v="H2"/>
    <m/>
    <n v="0"/>
    <n v="0"/>
  </r>
  <r>
    <s v="3RH2911-2HA21"/>
    <x v="26"/>
    <n v="3"/>
    <n v="3"/>
    <n v="1"/>
    <m/>
    <s v=""/>
    <s v="Contacteur auxiliaire Siemens 3RH2911-2HA21 1NF + 2NO "/>
    <s v="H2"/>
    <m/>
    <n v="0"/>
    <n v="0"/>
  </r>
  <r>
    <s v="3RT2016-1BB42"/>
    <x v="26"/>
    <n v="1"/>
    <n v="1"/>
    <n v="1"/>
    <m/>
    <s v=""/>
    <s v="Contacteur de puissance Siemens 3RT2016-1BB42 , AC-3e/AC-3, 9 A , 4 kW / 400V , 3P , DC 24V"/>
    <s v="H2"/>
    <m/>
    <n v="0"/>
    <n v="0"/>
  </r>
  <r>
    <s v="3RV2901-1E"/>
    <x v="11"/>
    <n v="1"/>
    <n v="1"/>
    <n v="1"/>
    <m/>
    <s v=""/>
    <s v="Interrupteur auxiliaire Siemens 3RC2901-1E 1 NO + 1 NF"/>
    <s v="H4"/>
    <s v="Pour disjoncteur 3RV2"/>
    <n v="0"/>
    <n v="0"/>
  </r>
  <r>
    <s v="3RW4038-1BB14"/>
    <x v="27"/>
    <n v="1"/>
    <n v="1"/>
    <n v="1"/>
    <m/>
    <s v=""/>
    <s v="Démarreur progressif Siemens SIRIUS 3RW4038-1BB14 , 37kW 480 V"/>
    <s v="H2"/>
    <m/>
    <n v="0"/>
    <n v="0"/>
  </r>
  <r>
    <s v="3SK1111-1AB30"/>
    <x v="28"/>
    <n v="2"/>
    <n v="2"/>
    <n v="1"/>
    <m/>
    <s v=""/>
    <s v="Relais de sécurité Siemens 3SK1111-1AB30 24V"/>
    <s v="H1"/>
    <m/>
    <n v="0"/>
    <n v="0"/>
  </r>
  <r>
    <s v="3TK2830-1CB30"/>
    <x v="28"/>
    <n v="1"/>
    <n v="1"/>
    <n v="1"/>
    <m/>
    <s v=""/>
    <s v="Relais de sécurité 3TK2830-1CB30"/>
    <s v="H1"/>
    <m/>
    <n v="0"/>
    <n v="0"/>
  </r>
  <r>
    <s v="5SL6104-7"/>
    <x v="2"/>
    <n v="1"/>
    <n v="1"/>
    <n v="1"/>
    <m/>
    <s v=""/>
    <s v="Disjoncteur modulaire Siemens 5SL6104-7 230/400V 6kA , 1 pole , C , 4A"/>
    <s v="H2"/>
    <m/>
    <n v="0"/>
    <n v="0"/>
  </r>
  <r>
    <s v="5TT5800-0"/>
    <x v="26"/>
    <n v="1"/>
    <n v="1"/>
    <n v="1"/>
    <m/>
    <s v=""/>
    <s v="Contacteur INSTA Siemens 5TT5800-0 CA 230V, 400V 20A"/>
    <s v="H2"/>
    <m/>
    <n v="0"/>
    <n v="0"/>
  </r>
  <r>
    <s v="6ES7972-0DA00-0AA0"/>
    <x v="29"/>
    <n v="1"/>
    <n v="1"/>
    <n v="1"/>
    <m/>
    <s v=""/>
    <s v="Résistance de terminaison Siemens 6ES7972-0DA00-0AA0 RS485 pour la terminaison de réseaux PROFIBUS/MPI"/>
    <m/>
    <s v="SIMATIC ET200"/>
    <n v="0"/>
    <n v="0"/>
  </r>
  <r>
    <s v="6SE6400-0AP00-0AA1"/>
    <x v="30"/>
    <n v="1"/>
    <n v="1"/>
    <n v="1"/>
    <m/>
    <s v=""/>
    <s v="Panneau de commande Siemens 6SE6400-0AP00-0AA1 en texte clair (AOP) N/A"/>
    <s v="H4"/>
    <m/>
    <n v="0"/>
    <n v="0"/>
  </r>
  <r>
    <s v="6SE6440-2UD25-5CA1"/>
    <x v="3"/>
    <n v="1"/>
    <n v="1"/>
    <n v="1"/>
    <m/>
    <s v=""/>
    <s v="Variateur Siemens 6SE6440-2UD25-5CA1 micromaster MM440 3AC 380-480V +10/-10% 47-63 hz"/>
    <s v="H4"/>
    <s v="Moteur 5.5kW (7.5kW VT)"/>
    <n v="0"/>
    <n v="0"/>
  </r>
  <r>
    <s v="700-31600"/>
    <x v="16"/>
    <n v="19"/>
    <n v="19"/>
    <n v="5"/>
    <m/>
    <s v=""/>
    <s v="Interrupteur Niko 700-31600 hydro gris"/>
    <s v="J2"/>
    <m/>
    <n v="0"/>
    <n v="0"/>
  </r>
  <r>
    <s v="700-33000"/>
    <x v="16"/>
    <n v="4"/>
    <n v="4"/>
    <n v="5"/>
    <m/>
    <s v=""/>
    <s v="Interrupteur Niko 700-33000 hydro gris"/>
    <s v="J2"/>
    <m/>
    <n v="0"/>
    <n v="0"/>
  </r>
  <r>
    <s v="700-36600"/>
    <x v="17"/>
    <n v="14"/>
    <n v="14"/>
    <n v="5"/>
    <m/>
    <s v=""/>
    <s v="Prise Niko 700-36605 Hydro grise"/>
    <s v="J2"/>
    <m/>
    <n v="0"/>
    <n v="0"/>
  </r>
  <r>
    <s v="700-84101"/>
    <x v="0"/>
    <n v="1"/>
    <n v="1"/>
    <n v="1"/>
    <m/>
    <s v=""/>
    <s v="Boitier simple Niko 700-84101 white"/>
    <s v="J2"/>
    <m/>
    <n v="0"/>
    <n v="0"/>
  </r>
  <r>
    <s v="700-84102"/>
    <x v="0"/>
    <n v="4"/>
    <n v="4"/>
    <n v="1"/>
    <m/>
    <s v=""/>
    <s v="Boitier simple Niko 700-84102 hydro gris"/>
    <s v="J2"/>
    <m/>
    <n v="0"/>
    <n v="0"/>
  </r>
  <r>
    <s v="700-84202"/>
    <x v="0"/>
    <n v="3"/>
    <n v="3"/>
    <n v="1"/>
    <m/>
    <s v=""/>
    <s v="Boitier double Niko 700-84202 hydro gris"/>
    <s v="J2"/>
    <m/>
    <n v="0"/>
    <n v="0"/>
  </r>
  <r>
    <s v="72.01.8.240.0000"/>
    <x v="28"/>
    <n v="1"/>
    <n v="1"/>
    <n v="1"/>
    <m/>
    <s v=""/>
    <s v="Relais de contrôle Finder 72.01.8.240.0000"/>
    <s v="H1"/>
    <m/>
    <n v="0"/>
    <n v="0"/>
  </r>
  <r>
    <s v="7KM3220-0BA01-1DA0"/>
    <x v="9"/>
    <n v="1"/>
    <n v="1"/>
    <n v="1"/>
    <m/>
    <s v=""/>
    <s v="Centrale de mesure Siemens 7KM3220-0BA01-1DA0"/>
    <s v="H1"/>
    <m/>
    <n v="0"/>
    <n v="0"/>
  </r>
  <r>
    <s v="92-NBA1"/>
    <x v="4"/>
    <n v="2"/>
    <n v="2"/>
    <n v="1"/>
    <m/>
    <s v=""/>
    <s v="Trousse de jonction 3M 92-NBA1"/>
    <s v="G4"/>
    <m/>
    <n v="0"/>
    <n v="0"/>
  </r>
  <r>
    <s v="A9A15151"/>
    <x v="0"/>
    <n v="2"/>
    <n v="2"/>
    <n v="1"/>
    <m/>
    <s v=""/>
    <s v="Support bouton/voyant diamètre 22 Schneider A9A15151"/>
    <m/>
    <s v="Clipsage rail modulaire"/>
    <n v="0"/>
    <n v="0"/>
  </r>
  <r>
    <s v="A9F68102"/>
    <x v="2"/>
    <n v="6"/>
    <n v="6"/>
    <n v="1"/>
    <m/>
    <s v=""/>
    <s v="Disjoncteur Schneider A9F68102 1P 2A C"/>
    <s v="H2"/>
    <s v="Acti9 iT60 N 400V"/>
    <n v="0"/>
    <n v="0"/>
  </r>
  <r>
    <s v="A9F68202"/>
    <x v="2"/>
    <n v="3"/>
    <n v="3"/>
    <n v="1"/>
    <m/>
    <s v=""/>
    <s v="Disjoncteur Schneider A9F68202 2P 2A C"/>
    <s v="H2"/>
    <s v="Acti9 iT60 N 400V"/>
    <n v="0"/>
    <n v="0"/>
  </r>
  <r>
    <s v="A9F68220"/>
    <x v="2"/>
    <n v="29"/>
    <n v="29"/>
    <n v="1"/>
    <m/>
    <s v=""/>
    <s v="Disjoncteur Schneider A9F68220 2P 20A C"/>
    <s v="H2"/>
    <s v="Acti9 iT60 N 400V"/>
    <n v="0"/>
    <n v="0"/>
  </r>
  <r>
    <s v="A9F74206"/>
    <x v="2"/>
    <n v="2"/>
    <n v="1"/>
    <n v="1"/>
    <m/>
    <s v=""/>
    <s v="Disjoncteur Schneider A9F74206 2P 6A C"/>
    <s v="H2"/>
    <s v="Acti9 iC60N "/>
    <n v="0"/>
    <n v="1"/>
  </r>
  <r>
    <s v="A9F74210"/>
    <x v="2"/>
    <n v="11"/>
    <n v="11"/>
    <n v="1"/>
    <m/>
    <s v=""/>
    <s v="Disjoncteur Schneider A9F74210 2P 10A C"/>
    <s v="H2"/>
    <s v="Acti9 iC60 N 400V"/>
    <n v="0"/>
    <n v="0"/>
  </r>
  <r>
    <s v="A9F74216"/>
    <x v="2"/>
    <n v="15"/>
    <n v="15"/>
    <n v="1"/>
    <m/>
    <s v=""/>
    <s v="Disjoncteur Schneider A9F74216 2P 16A C"/>
    <s v="H2"/>
    <s v="Acti9 iC60 N 400V"/>
    <n v="0"/>
    <n v="0"/>
  </r>
  <r>
    <s v="A9F74416"/>
    <x v="2"/>
    <n v="10"/>
    <n v="10"/>
    <n v="1"/>
    <m/>
    <s v=""/>
    <s v="Disjoncteur Schneider A9F74416 4P 16A C "/>
    <s v="H2"/>
    <s v="Acti9 iC60 N 400V"/>
    <n v="0"/>
    <n v="0"/>
  </r>
  <r>
    <s v="A9F74432"/>
    <x v="2"/>
    <n v="12"/>
    <n v="12"/>
    <n v="1"/>
    <m/>
    <s v=""/>
    <s v="Disjoncteur Schneider A9F74432 4P 32A C"/>
    <s v="H2"/>
    <s v="Acti9 iC60 N 400V"/>
    <n v="0"/>
    <n v="0"/>
  </r>
  <r>
    <s v="A9F74440"/>
    <x v="2"/>
    <n v="2"/>
    <n v="2"/>
    <n v="1"/>
    <m/>
    <s v=""/>
    <s v="Disjoncteur Schneider A9F74440 4P 40A C"/>
    <s v="H2"/>
    <s v="Acti9 iC60 N 400V"/>
    <n v="0"/>
    <n v="0"/>
  </r>
  <r>
    <s v="A9F75220"/>
    <x v="2"/>
    <n v="9"/>
    <n v="9"/>
    <n v="1"/>
    <m/>
    <s v=""/>
    <s v="Disjoncteur Schneider A9F75220 2P 20A D"/>
    <s v="H2"/>
    <s v="Acti9 iC60 N 400V"/>
    <n v="0"/>
    <n v="0"/>
  </r>
  <r>
    <s v="A9R01463"/>
    <x v="31"/>
    <n v="6"/>
    <n v="6"/>
    <n v="1"/>
    <m/>
    <s v=""/>
    <s v="Interrupteur différentiel Schneider A9R01463 4P 63A 30mA "/>
    <s v="H2"/>
    <s v="Acti9 - iID 400V/415V - Type A"/>
    <n v="0"/>
    <n v="0"/>
  </r>
  <r>
    <s v="A9R04463"/>
    <x v="31"/>
    <n v="2"/>
    <n v="2"/>
    <n v="1"/>
    <m/>
    <s v=""/>
    <s v="Interrupteur différentiel Schneider A9R04463 4P 63A 300mA"/>
    <s v="H2"/>
    <s v="Acti9 iID 400V/415V - Type A"/>
    <n v="0"/>
    <n v="0"/>
  </r>
  <r>
    <s v="AGR15551710"/>
    <x v="21"/>
    <n v="856"/>
    <n v="856"/>
    <n v="50"/>
    <m/>
    <s v=""/>
    <s v="Presse-étoupes synthétique AGRO M16X1,5"/>
    <s v="G3"/>
    <m/>
    <n v="0"/>
    <n v="0"/>
  </r>
  <r>
    <s v="AGR15552013"/>
    <x v="21"/>
    <n v="550"/>
    <n v="550"/>
    <n v="50"/>
    <m/>
    <s v=""/>
    <s v="Presse-étoupes synthétique AGRO M20X1,5"/>
    <s v="G3"/>
    <m/>
    <n v="0"/>
    <n v="0"/>
  </r>
  <r>
    <s v="AGR15552517"/>
    <x v="21"/>
    <n v="825"/>
    <n v="825"/>
    <n v="50"/>
    <m/>
    <s v=""/>
    <s v="Presse-étoupes synthétique AGRO M25X1,5"/>
    <s v="G3"/>
    <m/>
    <n v="0"/>
    <n v="0"/>
  </r>
  <r>
    <s v="AGR155550138"/>
    <x v="21"/>
    <n v="140"/>
    <n v="140"/>
    <n v="10"/>
    <m/>
    <s v=""/>
    <s v="Presse-étoupes synthétique AGRO M50X1,5"/>
    <s v="G3"/>
    <m/>
    <n v="0"/>
    <n v="0"/>
  </r>
  <r>
    <s v="AGR825525"/>
    <x v="21"/>
    <n v="25"/>
    <n v="25"/>
    <n v="10"/>
    <m/>
    <s v=""/>
    <s v="Contre-écrou synthétique AGRO M25X1,5"/>
    <s v="G3"/>
    <m/>
    <n v="0"/>
    <n v="0"/>
  </r>
  <r>
    <s v="AGR825532"/>
    <x v="21"/>
    <n v="50"/>
    <n v="50"/>
    <n v="10"/>
    <m/>
    <s v=""/>
    <s v="Contre écrou synthétique AGRO 32X1,5"/>
    <s v="G3"/>
    <m/>
    <n v="0"/>
    <n v="0"/>
  </r>
  <r>
    <s v="AGR825540"/>
    <x v="21"/>
    <n v="50"/>
    <n v="50"/>
    <n v="10"/>
    <m/>
    <s v=""/>
    <s v="Contre écrou synthétique AGRO M40X1,5"/>
    <s v="G3"/>
    <m/>
    <n v="0"/>
    <n v="0"/>
  </r>
  <r>
    <s v="AGR825550"/>
    <x v="21"/>
    <n v="9"/>
    <n v="9"/>
    <n v="5"/>
    <m/>
    <s v=""/>
    <s v="Contre écrou synthétique AGRO M50X1,5"/>
    <s v="G3"/>
    <m/>
    <n v="0"/>
    <n v="0"/>
  </r>
  <r>
    <s v="AGR825563"/>
    <x v="21"/>
    <n v="10"/>
    <n v="10"/>
    <n v="5"/>
    <m/>
    <s v=""/>
    <s v="Contre écrou synthétique AGRO M63X1,5"/>
    <s v="G3"/>
    <m/>
    <n v="0"/>
    <n v="0"/>
  </r>
  <r>
    <s v="ATV320U40N4C"/>
    <x v="3"/>
    <n v="1"/>
    <n v="1"/>
    <n v="1"/>
    <m/>
    <s v=""/>
    <s v="Convertisseur de fréquence Schneider ATV320U40N4C 4kW - 280/500V"/>
    <s v="H4"/>
    <m/>
    <n v="0"/>
    <n v="0"/>
  </r>
  <r>
    <s v="BC-O-2/36-ECO"/>
    <x v="2"/>
    <n v="1"/>
    <n v="1"/>
    <n v="1"/>
    <m/>
    <s v=""/>
    <s v="Coffret Eaton BC-O-2/36-ECO en saillie 2 rangées"/>
    <s v="?"/>
    <m/>
    <n v="0"/>
    <n v="0"/>
  </r>
  <r>
    <s v="BIZ215006"/>
    <x v="22"/>
    <n v="1"/>
    <n v="1"/>
    <n v="1"/>
    <m/>
    <s v=""/>
    <s v="Gaine thermorétractable BizLine 18.0/6.0mm X 1 M"/>
    <s v="G4"/>
    <m/>
    <n v="0"/>
    <n v="0"/>
  </r>
  <r>
    <s v="BIZ218004"/>
    <x v="22"/>
    <n v="5"/>
    <n v="5"/>
    <n v="1"/>
    <m/>
    <s v=""/>
    <s v="Gaine thermorétractable BizLine 218004 38.0/12.0mm X 1M"/>
    <s v="G4"/>
    <m/>
    <n v="0"/>
    <n v="0"/>
  </r>
  <r>
    <s v="BNS33-11ZG"/>
    <x v="32"/>
    <n v="2"/>
    <n v="2"/>
    <n v="1"/>
    <m/>
    <s v=""/>
    <s v="Interrupteur de sécurité Schmersal BNS 33-11ZG"/>
    <s v="H1"/>
    <m/>
    <n v="0"/>
    <n v="0"/>
  </r>
  <r>
    <s v="BPS33"/>
    <x v="32"/>
    <n v="1"/>
    <n v="1"/>
    <n v="1"/>
    <m/>
    <s v=""/>
    <s v="Actionneur Schmersal BPS33 "/>
    <s v="H1"/>
    <m/>
    <n v="0"/>
    <n v="0"/>
  </r>
  <r>
    <s v="CAD32P7"/>
    <x v="26"/>
    <n v="5"/>
    <n v="5"/>
    <n v="5"/>
    <m/>
    <s v=""/>
    <s v="Contacteur Schneider CAD32P7 - 3 F + 2 O - instantané - 10A"/>
    <s v="H2"/>
    <s v="230V CA"/>
    <n v="0"/>
    <n v="0"/>
  </r>
  <r>
    <s v="E M8"/>
    <x v="33"/>
    <n v="0"/>
    <n v="5000"/>
    <n v="250"/>
    <m/>
    <s v=""/>
    <s v="Ecrou 6 pans din 934 M8"/>
    <s v="Entrepôt"/>
    <m/>
    <n v="5000"/>
    <n v="0"/>
  </r>
  <r>
    <s v="FR10AM40V25"/>
    <x v="8"/>
    <n v="7"/>
    <n v="7"/>
    <n v="5"/>
    <m/>
    <s v=""/>
    <s v="Fusible 10x38 25A aM"/>
    <s v="H3"/>
    <m/>
    <n v="0"/>
    <n v="0"/>
  </r>
  <r>
    <s v="FR10AM50V1"/>
    <x v="8"/>
    <n v="1"/>
    <n v="1"/>
    <n v="5"/>
    <m/>
    <s v=""/>
    <s v="Fusible 10x38 1A aM"/>
    <s v="H3"/>
    <m/>
    <n v="0"/>
    <n v="0"/>
  </r>
  <r>
    <s v="FR10AM50V10"/>
    <x v="8"/>
    <n v="10"/>
    <n v="10"/>
    <n v="5"/>
    <m/>
    <s v=""/>
    <s v="Fusible 10x38 10A aM"/>
    <s v="H3"/>
    <m/>
    <n v="0"/>
    <n v="0"/>
  </r>
  <r>
    <s v="FR10AM50V16"/>
    <x v="8"/>
    <n v="6"/>
    <n v="6"/>
    <n v="5"/>
    <m/>
    <s v=""/>
    <s v="Fusible 10x38 16A aM"/>
    <s v="H3"/>
    <m/>
    <n v="0"/>
    <n v="0"/>
  </r>
  <r>
    <s v="FR10AM50V2"/>
    <x v="8"/>
    <n v="4"/>
    <n v="4"/>
    <n v="5"/>
    <m/>
    <s v=""/>
    <s v="Fusible 10x38 2A aM"/>
    <s v="H3"/>
    <m/>
    <n v="0"/>
    <n v="0"/>
  </r>
  <r>
    <s v="FR10AM50V20"/>
    <x v="8"/>
    <n v="22"/>
    <n v="22"/>
    <n v="5"/>
    <m/>
    <s v=""/>
    <s v="Fusible 10x38 20A aM"/>
    <s v="H3"/>
    <m/>
    <n v="0"/>
    <n v="0"/>
  </r>
  <r>
    <s v="FR10AM50V4"/>
    <x v="8"/>
    <n v="2"/>
    <n v="2"/>
    <n v="5"/>
    <m/>
    <s v=""/>
    <s v="Fusible 10x38 4A aM"/>
    <s v="H3"/>
    <m/>
    <n v="0"/>
    <n v="0"/>
  </r>
  <r>
    <s v="FR10AM50V6"/>
    <x v="8"/>
    <n v="29"/>
    <n v="29"/>
    <n v="5"/>
    <m/>
    <s v=""/>
    <s v="Fusible 10x38 6A aM"/>
    <s v="H3"/>
    <m/>
    <n v="0"/>
    <n v="0"/>
  </r>
  <r>
    <s v="FR10GG40V32"/>
    <x v="8"/>
    <n v="43"/>
    <n v="43"/>
    <n v="5"/>
    <m/>
    <s v=""/>
    <s v="Fusible 10x38 32A gG"/>
    <s v="H3"/>
    <m/>
    <n v="0"/>
    <n v="0"/>
  </r>
  <r>
    <s v="FR10GG50V05"/>
    <x v="8"/>
    <n v="5"/>
    <n v="5"/>
    <n v="5"/>
    <m/>
    <s v=""/>
    <s v="Fusible 10x38 0,5A gG"/>
    <s v="H3"/>
    <m/>
    <n v="0"/>
    <n v="0"/>
  </r>
  <r>
    <s v="FR10GG50V1"/>
    <x v="8"/>
    <n v="37"/>
    <n v="37"/>
    <n v="5"/>
    <m/>
    <s v=""/>
    <s v="Fusible 10x38 1A gG"/>
    <s v="H3"/>
    <m/>
    <n v="0"/>
    <n v="0"/>
  </r>
  <r>
    <s v="FR10GG50V10"/>
    <x v="8"/>
    <n v="25"/>
    <n v="25"/>
    <n v="5"/>
    <m/>
    <s v=""/>
    <s v="Fusible 10x38 10A gG"/>
    <s v="H3"/>
    <m/>
    <n v="0"/>
    <n v="0"/>
  </r>
  <r>
    <s v="FR10GG50V16"/>
    <x v="8"/>
    <n v="28"/>
    <n v="28"/>
    <n v="5"/>
    <m/>
    <s v=""/>
    <s v="Fusible 10x38 16A gG"/>
    <s v="H3"/>
    <m/>
    <n v="0"/>
    <n v="0"/>
  </r>
  <r>
    <s v="FR10GG50V2"/>
    <x v="8"/>
    <n v="42"/>
    <n v="42"/>
    <n v="5"/>
    <m/>
    <s v=""/>
    <s v="Fusible 10x38 2A gG"/>
    <s v="H3"/>
    <m/>
    <n v="0"/>
    <n v="0"/>
  </r>
  <r>
    <s v="FR10GG50V20"/>
    <x v="8"/>
    <n v="69"/>
    <n v="69"/>
    <n v="5"/>
    <m/>
    <s v=""/>
    <s v="Fusible 10x38 20A gG"/>
    <s v="H3"/>
    <m/>
    <n v="0"/>
    <n v="0"/>
  </r>
  <r>
    <s v="FR10GG50V25"/>
    <x v="8"/>
    <n v="4"/>
    <n v="4"/>
    <n v="5"/>
    <m/>
    <s v=""/>
    <s v="Fusible 10x38 25A gG"/>
    <s v="H3"/>
    <m/>
    <n v="0"/>
    <n v="0"/>
  </r>
  <r>
    <s v="FR10GG50V4"/>
    <x v="8"/>
    <n v="22"/>
    <n v="22"/>
    <n v="5"/>
    <m/>
    <s v=""/>
    <s v="Fusible 10x38 4A gG"/>
    <s v="H3"/>
    <m/>
    <n v="0"/>
    <n v="0"/>
  </r>
  <r>
    <s v="FR10GG50V6"/>
    <x v="8"/>
    <n v="33"/>
    <n v="33"/>
    <n v="5"/>
    <m/>
    <s v=""/>
    <s v="Fusible 10x38 6A gG"/>
    <s v="H3"/>
    <m/>
    <n v="0"/>
    <n v="0"/>
  </r>
  <r>
    <s v="FR10GG50V8"/>
    <x v="8"/>
    <n v="7"/>
    <n v="7"/>
    <n v="5"/>
    <m/>
    <s v=""/>
    <s v="Fusible 10x38 8A gG"/>
    <s v="H3"/>
    <m/>
    <n v="0"/>
    <n v="0"/>
  </r>
  <r>
    <s v="FR14AM50V32"/>
    <x v="8"/>
    <n v="21"/>
    <n v="21"/>
    <n v="5"/>
    <m/>
    <s v=""/>
    <s v="Fusible 14x51 32A gG"/>
    <s v="H3"/>
    <m/>
    <n v="0"/>
    <n v="0"/>
  </r>
  <r>
    <s v="FR14AM50V40"/>
    <x v="8"/>
    <n v="15"/>
    <n v="15"/>
    <n v="5"/>
    <m/>
    <s v=""/>
    <s v="Fusible 14x51 40A gG"/>
    <s v="H3"/>
    <m/>
    <n v="0"/>
    <n v="0"/>
  </r>
  <r>
    <s v="FR14AM69V20"/>
    <x v="8"/>
    <n v="3"/>
    <n v="3"/>
    <n v="5"/>
    <m/>
    <s v=""/>
    <s v="Fusible 14x51 20A gG"/>
    <s v="H3"/>
    <m/>
    <n v="0"/>
    <n v="0"/>
  </r>
  <r>
    <s v="FR14AM69V25"/>
    <x v="8"/>
    <n v="3"/>
    <n v="3"/>
    <n v="5"/>
    <m/>
    <s v=""/>
    <s v="Fusible 14x51 25A gG"/>
    <s v="H3"/>
    <m/>
    <n v="0"/>
    <n v="0"/>
  </r>
  <r>
    <s v="FR14GG50V32"/>
    <x v="8"/>
    <n v="25"/>
    <n v="25"/>
    <n v="5"/>
    <m/>
    <s v=""/>
    <s v="Fusible 14x51 32A gG"/>
    <s v="H3"/>
    <m/>
    <n v="0"/>
    <n v="0"/>
  </r>
  <r>
    <s v="FR14GG50V40"/>
    <x v="8"/>
    <n v="11"/>
    <n v="11"/>
    <n v="5"/>
    <m/>
    <s v=""/>
    <s v="Fusible 14x51 40A gG"/>
    <s v="H3"/>
    <m/>
    <n v="0"/>
    <n v="0"/>
  </r>
  <r>
    <s v="FR14GG69V10"/>
    <x v="8"/>
    <n v="4"/>
    <n v="4"/>
    <n v="5"/>
    <m/>
    <s v=""/>
    <s v="Fusible 14x51 10A gG"/>
    <s v="H3"/>
    <m/>
    <n v="0"/>
    <n v="0"/>
  </r>
  <r>
    <s v="FR14GG69V16"/>
    <x v="8"/>
    <n v="26"/>
    <n v="26"/>
    <n v="5"/>
    <m/>
    <s v=""/>
    <s v="Fusible 14x51 16A gG"/>
    <s v="H3"/>
    <m/>
    <n v="0"/>
    <n v="0"/>
  </r>
  <r>
    <s v="FR14GG69V25"/>
    <x v="8"/>
    <n v="17"/>
    <n v="17"/>
    <n v="5"/>
    <m/>
    <s v=""/>
    <s v="Fusible 14x51 25A gG"/>
    <s v="H3"/>
    <m/>
    <n v="0"/>
    <n v="0"/>
  </r>
  <r>
    <s v="FR14GG69V4"/>
    <x v="8"/>
    <n v="4"/>
    <n v="4"/>
    <n v="5"/>
    <m/>
    <s v=""/>
    <s v="Fusible 14x51 4A gG"/>
    <s v="H3"/>
    <m/>
    <n v="0"/>
    <n v="0"/>
  </r>
  <r>
    <s v="FR22AM69V63"/>
    <x v="8"/>
    <n v="4"/>
    <n v="4"/>
    <n v="1"/>
    <m/>
    <s v=""/>
    <s v="Fusible 22x58 63A gG"/>
    <s v="H3"/>
    <m/>
    <n v="0"/>
    <n v="0"/>
  </r>
  <r>
    <s v="FR22GG50V100"/>
    <x v="8"/>
    <n v="7"/>
    <n v="7"/>
    <n v="5"/>
    <m/>
    <s v=""/>
    <s v="Fusible 22x58 100A gG"/>
    <s v="H3"/>
    <m/>
    <n v="0"/>
    <n v="0"/>
  </r>
  <r>
    <s v="FR22GG69V63"/>
    <x v="8"/>
    <n v="13"/>
    <n v="13"/>
    <n v="5"/>
    <m/>
    <s v=""/>
    <s v="Fusible 22x58 63A gG"/>
    <s v="H3"/>
    <m/>
    <n v="0"/>
    <n v="0"/>
  </r>
  <r>
    <s v="FR22GG69V80"/>
    <x v="8"/>
    <n v="8"/>
    <n v="8"/>
    <n v="5"/>
    <m/>
    <s v=""/>
    <s v="Fusible 22x58 80A gG"/>
    <s v="H3"/>
    <m/>
    <n v="0"/>
    <n v="0"/>
  </r>
  <r>
    <s v="GB2CB06"/>
    <x v="2"/>
    <n v="1"/>
    <n v="1"/>
    <n v="1"/>
    <m/>
    <s v=""/>
    <s v="Disjoncteur magnéto-thermique Schneider GB2CB06 1P 1A"/>
    <s v="H2"/>
    <m/>
    <n v="0"/>
    <n v="0"/>
  </r>
  <r>
    <s v="GB2CB07"/>
    <x v="2"/>
    <n v="15"/>
    <n v="15"/>
    <n v="1"/>
    <m/>
    <s v=""/>
    <s v="Disjoncteur magnéto-thermique Schneider GB2CB07 1P 2A"/>
    <s v="H2"/>
    <m/>
    <n v="0"/>
    <n v="0"/>
  </r>
  <r>
    <s v="GB2CB09"/>
    <x v="2"/>
    <n v="2"/>
    <n v="2"/>
    <n v="1"/>
    <m/>
    <s v=""/>
    <s v="Disjoncteur magnéto-thermique Schneider GB2CB09 1P 4A"/>
    <s v="H2"/>
    <m/>
    <n v="0"/>
    <n v="0"/>
  </r>
  <r>
    <s v="GB2CD12"/>
    <x v="2"/>
    <n v="1"/>
    <n v="1"/>
    <n v="1"/>
    <m/>
    <s v=""/>
    <s v="Disjoncteur magnéto-thermique Schneider GB2CD12 1P+N 6A"/>
    <s v="H2"/>
    <m/>
    <n v="0"/>
    <n v="0"/>
  </r>
  <r>
    <s v="GV1L3"/>
    <x v="2"/>
    <n v="4"/>
    <n v="4"/>
    <n v="1"/>
    <m/>
    <s v=""/>
    <s v="Limiteur additif Schneider 63A - pour disj. moteur"/>
    <s v="H2"/>
    <m/>
    <n v="0"/>
    <n v="0"/>
  </r>
  <r>
    <s v="GV2AF3"/>
    <x v="11"/>
    <n v="23"/>
    <n v="23"/>
    <n v="5"/>
    <m/>
    <s v=""/>
    <s v="Bloc de raccordement Schneider GV2AF3"/>
    <s v="H1"/>
    <s v="LC1D09..D38"/>
    <n v="0"/>
    <n v="0"/>
  </r>
  <r>
    <s v="GV2ME03"/>
    <x v="2"/>
    <n v="1"/>
    <n v="1"/>
    <n v="1"/>
    <m/>
    <s v=""/>
    <s v="Disjoncteur moteur Schneider GV2ME03 3P 0,25..0,4A"/>
    <s v="H2"/>
    <s v="Déclencheur magnéto-thermique"/>
    <n v="0"/>
    <n v="0"/>
  </r>
  <r>
    <s v="GV2ME05"/>
    <x v="2"/>
    <n v="1"/>
    <n v="1"/>
    <n v="1"/>
    <m/>
    <s v=""/>
    <s v="Disjoncteur moteur Schneider GV2ME05 3P 0,63..1A"/>
    <s v="H2"/>
    <s v="Déclencheur magnéto-thermique"/>
    <n v="0"/>
    <n v="0"/>
  </r>
  <r>
    <s v="GV2ME07"/>
    <x v="2"/>
    <n v="1"/>
    <n v="1"/>
    <n v="1"/>
    <m/>
    <s v=""/>
    <s v="Disjoncteur moteur Schneider GV2ME07 3P 1,6..2,5A"/>
    <s v="H2"/>
    <s v="Déclencheur magnéto-thermique"/>
    <n v="0"/>
    <n v="0"/>
  </r>
  <r>
    <s v="GV2ME10"/>
    <x v="2"/>
    <n v="4"/>
    <n v="4"/>
    <n v="1"/>
    <m/>
    <s v=""/>
    <s v="Disjoncteur moteur Schneider GV2ME10 3P 4..6,3A"/>
    <s v="H2"/>
    <s v="Déclencheur magnéto-thermique"/>
    <n v="0"/>
    <n v="0"/>
  </r>
  <r>
    <s v="GV2ME14"/>
    <x v="2"/>
    <n v="1"/>
    <n v="1"/>
    <n v="1"/>
    <m/>
    <s v=""/>
    <s v="Disjoncteur Schneider GV2ME14 6..10A - 3P 3d"/>
    <s v="H2"/>
    <s v="Déclencheur magnéto-thermique"/>
    <n v="0"/>
    <n v="0"/>
  </r>
  <r>
    <s v="GV2ME16"/>
    <x v="2"/>
    <n v="1"/>
    <n v="1"/>
    <n v="1"/>
    <m/>
    <s v=""/>
    <s v="Disjoncteur moteur Schneider GV2ME16 3P 9..14A"/>
    <s v="H2"/>
    <s v="Déclencheur magnéto-thermique"/>
    <n v="0"/>
    <n v="0"/>
  </r>
  <r>
    <s v="GV2ME22"/>
    <x v="2"/>
    <n v="1"/>
    <n v="1"/>
    <n v="1"/>
    <m/>
    <s v=""/>
    <s v="Disjoncteur moteur Schneider GV2ME22 3P 20..25A"/>
    <s v="H2"/>
    <s v="Déclencheur magnéto-thermique"/>
    <n v="0"/>
    <n v="0"/>
  </r>
  <r>
    <s v="GV2ME32"/>
    <x v="2"/>
    <n v="3"/>
    <n v="3"/>
    <n v="1"/>
    <m/>
    <s v=""/>
    <s v="Disjoncteur moteur Schneider GV2ME32 3P 24..32A"/>
    <s v="H2"/>
    <s v="Déclencheur magnéto-thermique"/>
    <n v="0"/>
    <n v="0"/>
  </r>
  <r>
    <s v="GV2RT08"/>
    <x v="2"/>
    <n v="1"/>
    <n v="1"/>
    <n v="1"/>
    <m/>
    <s v=""/>
    <s v="Disjoncteur moteur Schneider GV2RT08 3P 2,5..4A"/>
    <s v="H2"/>
    <s v="Déclencheur magnéto-thermique"/>
    <n v="0"/>
    <n v="0"/>
  </r>
  <r>
    <s v="GV3L50"/>
    <x v="2"/>
    <n v="1"/>
    <n v="1"/>
    <n v="1"/>
    <m/>
    <s v=""/>
    <s v="Disjoncteur moteur Schneider magnétique GV3L50 3P 50A"/>
    <s v="H2"/>
    <s v="Déclencheur magnétique"/>
    <n v="0"/>
    <n v="0"/>
  </r>
  <r>
    <s v="GVAE11"/>
    <x v="11"/>
    <n v="4"/>
    <n v="4"/>
    <n v="1"/>
    <m/>
    <s v=""/>
    <s v="Contact auxiliaire Schneider GVAE11 - 1O + 1F"/>
    <s v="H2"/>
    <m/>
    <n v="0"/>
    <n v="0"/>
  </r>
  <r>
    <s v="GVAN11"/>
    <x v="11"/>
    <n v="1"/>
    <n v="1"/>
    <n v="1"/>
    <m/>
    <s v=""/>
    <s v="Contact auxiliaire Schneider GVAN11 1O+1F - 230 M L - 50/38 Hz- 4T - 6A"/>
    <s v="H2"/>
    <m/>
    <n v="0"/>
    <n v="0"/>
  </r>
  <r>
    <s v="GVAN20"/>
    <x v="11"/>
    <n v="1"/>
    <n v="1"/>
    <n v="1"/>
    <m/>
    <s v=""/>
    <s v="Contact auxiliaire Schneider GVAN20 - 2F - 50/38 Hz 4T"/>
    <s v="H2"/>
    <s v="Montage à gauche"/>
    <n v="0"/>
    <n v="0"/>
  </r>
  <r>
    <s v="HFD325"/>
    <x v="8"/>
    <n v="1"/>
    <n v="1"/>
    <n v="1"/>
    <m/>
    <s v=""/>
    <s v="Porte fusible Hager HFD325 3P - 250A"/>
    <s v="H3"/>
    <m/>
    <n v="0"/>
    <n v="0"/>
  </r>
  <r>
    <s v="HI11-P1/P3Z"/>
    <x v="26"/>
    <n v="22"/>
    <n v="22"/>
    <n v="5"/>
    <m/>
    <s v=""/>
    <s v="Contacteur auxiliaire Eaton HI11-P1/P3Z 1F 1O 1P,3P"/>
    <s v="H2"/>
    <m/>
    <n v="0"/>
    <n v="0"/>
  </r>
  <r>
    <s v="IEC269-2"/>
    <x v="8"/>
    <n v="1"/>
    <n v="1"/>
    <n v="1"/>
    <m/>
    <s v=""/>
    <s v="Fusible Socomec 269-2 aM 100A - 500V"/>
    <s v="H3"/>
    <m/>
    <n v="0"/>
    <n v="0"/>
  </r>
  <r>
    <s v="IXSU-F4131"/>
    <x v="34"/>
    <n v="5"/>
    <n v="5"/>
    <n v="1"/>
    <m/>
    <s v=""/>
    <s v="Terminaison pour cable PRC montage intérieur Raychem TE IXSU-F4131"/>
    <s v="G4"/>
    <m/>
    <n v="0"/>
    <n v="0"/>
  </r>
  <r>
    <s v="K109PT"/>
    <x v="6"/>
    <n v="1"/>
    <n v="1"/>
    <n v="1"/>
    <m/>
    <s v=""/>
    <s v="Convertisseur de température Seneca K109PT"/>
    <m/>
    <m/>
    <n v="0"/>
    <n v="0"/>
  </r>
  <r>
    <s v="K109UI"/>
    <x v="6"/>
    <n v="1"/>
    <n v="1"/>
    <n v="1"/>
    <m/>
    <s v=""/>
    <s v="Convertisseur analogique Seneca K109UI"/>
    <s v="H1"/>
    <m/>
    <n v="0"/>
    <n v="0"/>
  </r>
  <r>
    <s v="K121"/>
    <x v="6"/>
    <n v="3"/>
    <n v="3"/>
    <n v="1"/>
    <m/>
    <s v=""/>
    <s v="Convertisseur analogique Seneca K121"/>
    <s v="H1"/>
    <m/>
    <n v="0"/>
    <n v="0"/>
  </r>
  <r>
    <s v="KFU8-FSSP-1.D"/>
    <x v="6"/>
    <n v="1"/>
    <n v="1"/>
    <n v="1"/>
    <m/>
    <s v=""/>
    <s v="Convertisseur fréquence-tension-courant Pepperl+Fuchs KFU8-FSSP-1.D"/>
    <s v="H1"/>
    <m/>
    <n v="0"/>
    <n v="0"/>
  </r>
  <r>
    <s v="L232517 "/>
    <x v="8"/>
    <n v="1"/>
    <n v="1"/>
    <n v="1"/>
    <m/>
    <s v=""/>
    <s v="Fusible Ferraz Shawmut L232517 315 A 500V aM"/>
    <s v="H3"/>
    <m/>
    <n v="0"/>
    <n v="0"/>
  </r>
  <r>
    <s v="L300183 "/>
    <x v="8"/>
    <n v="3"/>
    <n v="3"/>
    <n v="1"/>
    <m/>
    <s v=""/>
    <s v="Fusible Mersen L300183  690V 800A"/>
    <s v="H3"/>
    <m/>
    <n v="0"/>
    <n v="0"/>
  </r>
  <r>
    <s v="LA9D65A69"/>
    <x v="26"/>
    <n v="2"/>
    <n v="2"/>
    <n v="1"/>
    <m/>
    <s v=""/>
    <s v="Jeux de barres puissance inverseur Schneider LA9D65A69 D40A a D65A"/>
    <s v="H2"/>
    <s v="TheSys D"/>
    <n v="0"/>
    <n v="0"/>
  </r>
  <r>
    <s v="LADN22S"/>
    <x v="11"/>
    <n v="4"/>
    <n v="4"/>
    <n v="1"/>
    <m/>
    <s v=""/>
    <s v="Contact auxiliaire Schneider LADN22S 2O-2F"/>
    <s v="H2"/>
    <s v="Rouge"/>
    <n v="0"/>
    <n v="0"/>
  </r>
  <r>
    <s v="LADN31"/>
    <x v="11"/>
    <n v="2"/>
    <n v="2"/>
    <n v="1"/>
    <m/>
    <s v=""/>
    <s v="Contact auxiliaire LADN31 - 3F+1O"/>
    <s v="H2"/>
    <s v="Bornes vis-étriers"/>
    <n v="0"/>
    <n v="0"/>
  </r>
  <r>
    <s v="LC1D09BD"/>
    <x v="26"/>
    <n v="3"/>
    <n v="3"/>
    <n v="1"/>
    <m/>
    <s v=""/>
    <s v="Contacteur Schneider LC1D09BD 3P AC-3 440V 9A"/>
    <s v="H2"/>
    <s v="Bobine 24V CC"/>
    <n v="0"/>
    <n v="0"/>
  </r>
  <r>
    <s v="LC1D25P7"/>
    <x v="26"/>
    <n v="6"/>
    <n v="6"/>
    <n v="5"/>
    <m/>
    <s v=""/>
    <s v="Contacteur Schneider LC1D25P7 3P AC-3 440V 25A"/>
    <s v="H2"/>
    <s v="Bobine 230V CA"/>
    <n v="0"/>
    <n v="0"/>
  </r>
  <r>
    <s v="LC1DT40P7"/>
    <x v="26"/>
    <n v="5"/>
    <n v="5"/>
    <n v="3"/>
    <m/>
    <s v=""/>
    <s v="Contacteur Schneider LC1DT40P7 - 4P AC-1 440V 40A"/>
    <s v="H2"/>
    <s v="Bobine 230V CA"/>
    <n v="0"/>
    <n v="0"/>
  </r>
  <r>
    <s v="LC2D09BD"/>
    <x v="26"/>
    <n v="1"/>
    <n v="1"/>
    <n v="1"/>
    <m/>
    <s v=""/>
    <s v="Contacteur inverseur Schneider LC2D09BD 3P AC-3 440V 9A "/>
    <s v="H2"/>
    <s v="Bobine 24V CC"/>
    <n v="0"/>
    <n v="0"/>
  </r>
  <r>
    <s v="LV429210"/>
    <x v="31"/>
    <n v="1"/>
    <n v="1"/>
    <n v="1"/>
    <m/>
    <s v=""/>
    <s v="Bloc Vigi Schneider LV429210 MH 3p 200 à 440V sensibilité 0,03 à 10A"/>
    <s v="H4"/>
    <s v="Compact NSX100-250F/N/H/S/L"/>
    <n v="0"/>
    <n v="0"/>
  </r>
  <r>
    <s v="LV429516"/>
    <x v="11"/>
    <n v="9"/>
    <n v="9"/>
    <n v="1"/>
    <m/>
    <s v=""/>
    <s v="Cache-borne Schneider LV429516 court 4p"/>
    <s v="H4"/>
    <s v="Compact NSX100-250F/N/H/S/L-INS/INV"/>
    <n v="0"/>
    <n v="0"/>
  </r>
  <r>
    <s v="LV429518"/>
    <x v="11"/>
    <n v="1"/>
    <n v="1"/>
    <n v="1"/>
    <m/>
    <s v=""/>
    <s v="Cache-borne Schneider LV429518 long 4P"/>
    <s v="H4"/>
    <s v="Compact NSX100-250F/N/H/S/L-INS/INV"/>
    <n v="0"/>
    <n v="0"/>
  </r>
  <r>
    <s v="LV430406"/>
    <x v="2"/>
    <n v="2"/>
    <n v="2"/>
    <n v="1"/>
    <m/>
    <s v=""/>
    <s v="Disjoncteur Schneider LV430406 Compact NSX160N 160A - 3P"/>
    <s v="H4"/>
    <s v="Sans déclencheur"/>
    <n v="0"/>
    <n v="0"/>
  </r>
  <r>
    <s v="LV430431"/>
    <x v="35"/>
    <n v="1"/>
    <n v="1"/>
    <n v="1"/>
    <m/>
    <s v=""/>
    <s v="Déclencheur Schneider LV430431 TM125D 3P3D"/>
    <s v="H4"/>
    <s v="Pour disjoncteur NSX160/250"/>
    <n v="0"/>
    <n v="0"/>
  </r>
  <r>
    <s v="LV432081"/>
    <x v="35"/>
    <n v="1"/>
    <n v="1"/>
    <n v="1"/>
    <m/>
    <s v=""/>
    <s v="Déclencheur Schneider LV432081 400A-3P3D"/>
    <s v="H4"/>
    <s v="Compact NSX400-630 - déclencheur micrologic 2.3"/>
    <n v="0"/>
    <n v="0"/>
  </r>
  <r>
    <s v="LV432404"/>
    <x v="2"/>
    <n v="1"/>
    <n v="1"/>
    <n v="1"/>
    <m/>
    <s v=""/>
    <s v="Disjoncteur Schneider LV432404 Compact NSX400H 400A 3P"/>
    <s v="H4"/>
    <s v="sans déclencheur"/>
    <n v="0"/>
    <n v="0"/>
  </r>
  <r>
    <s v="LV432603"/>
    <x v="36"/>
    <n v="1"/>
    <n v="1"/>
    <n v="1"/>
    <m/>
    <s v=""/>
    <s v="Commande rotative téléscopique Schneider LV432603"/>
    <s v="H4"/>
    <s v="Compact NSX400-630"/>
    <n v="0"/>
    <n v="0"/>
  </r>
  <r>
    <s v="MTR2000ER"/>
    <x v="37"/>
    <n v="2"/>
    <n v="2"/>
    <n v="1"/>
    <m/>
    <s v=""/>
    <s v="Télérupteur Radio Yokis MTR2000ER 10A"/>
    <s v="J2"/>
    <m/>
    <n v="0"/>
    <n v="0"/>
  </r>
  <r>
    <s v="MTV500M"/>
    <x v="37"/>
    <n v="2"/>
    <n v="2"/>
    <n v="1"/>
    <m/>
    <s v=""/>
    <s v="Télévariateur temporisable Yokis MTV500M 500W"/>
    <s v="J2"/>
    <m/>
    <n v="0"/>
    <n v="0"/>
  </r>
  <r>
    <s v="MWS625A"/>
    <x v="2"/>
    <n v="1"/>
    <n v="1"/>
    <n v="1"/>
    <m/>
    <s v=""/>
    <s v="Disjoncteur Hager MWS625A"/>
    <s v="J2"/>
    <m/>
    <n v="0"/>
    <n v="0"/>
  </r>
  <r>
    <s v="MY4IN 24VDC(S)"/>
    <x v="28"/>
    <n v="10"/>
    <n v="10"/>
    <n v="1"/>
    <m/>
    <s v=""/>
    <s v="Relais électromagnétique Omron MY4IN 24VDC (S)"/>
    <s v="H1"/>
    <m/>
    <n v="0"/>
    <n v="0"/>
  </r>
  <r>
    <s v="NCN325"/>
    <x v="2"/>
    <n v="1"/>
    <n v="1"/>
    <n v="1"/>
    <m/>
    <s v=""/>
    <s v="Disjoncteur Hager NCN325 3P 25A C"/>
    <s v="H2"/>
    <s v="10kA/15kA"/>
    <n v="0"/>
    <n v="0"/>
  </r>
  <r>
    <s v="NH000GG50V40"/>
    <x v="8"/>
    <n v="27"/>
    <n v="27"/>
    <n v="5"/>
    <m/>
    <s v=""/>
    <s v="Fusible Mersen NH000GG50V40 40A 500V"/>
    <s v="H3"/>
    <m/>
    <n v="0"/>
    <n v="0"/>
  </r>
  <r>
    <s v="NZM3-XKSA"/>
    <x v="11"/>
    <n v="1"/>
    <n v="1"/>
    <n v="1"/>
    <m/>
    <s v=""/>
    <s v="Caches-cornes Eaton NZM3-XKSA"/>
    <s v="H4"/>
    <s v="Utilisation avec : _x000d__x000a_NZM3(-4), PN3(-4), N(S)3(-4)"/>
    <n v="0"/>
    <n v="0"/>
  </r>
  <r>
    <s v="OPT200-006"/>
    <x v="17"/>
    <n v="19"/>
    <n v="19"/>
    <n v="1"/>
    <m/>
    <s v=""/>
    <s v="Prise RJ45 Simple OPT200-006 1Port"/>
    <s v="J1"/>
    <m/>
    <n v="0"/>
    <n v="0"/>
  </r>
  <r>
    <s v="OPT200-007"/>
    <x v="17"/>
    <n v="14"/>
    <n v="14"/>
    <n v="1"/>
    <m/>
    <s v=""/>
    <s v="Prise RJ45 Double OPT200-007 2Port"/>
    <s v="J1"/>
    <m/>
    <n v="0"/>
    <n v="0"/>
  </r>
  <r>
    <s v="PLC-BSC-230UC/21"/>
    <x v="28"/>
    <n v="14"/>
    <n v="14"/>
    <n v="5"/>
    <m/>
    <s v=""/>
    <s v="Socle pour relais Phoenix Contact PLC-BSC-230UC/21 230V"/>
    <s v="H1"/>
    <m/>
    <n v="0"/>
    <n v="0"/>
  </r>
  <r>
    <s v="PLC-RSC- 24UC/21"/>
    <x v="28"/>
    <n v="4"/>
    <n v="4"/>
    <n v="5"/>
    <m/>
    <s v=""/>
    <s v="Socle pour relais Phoenix Contact PLC-RSC- 24UC/21 24V"/>
    <s v="H1"/>
    <m/>
    <n v="0"/>
    <n v="0"/>
  </r>
  <r>
    <s v="PNOZ s4"/>
    <x v="28"/>
    <n v="1"/>
    <n v="1"/>
    <n v="1"/>
    <m/>
    <s v=""/>
    <s v="Relais de sécurité Pilz PNOZ s4"/>
    <s v="H1"/>
    <m/>
    <n v="0"/>
    <n v="0"/>
  </r>
  <r>
    <s v="PNOZ s7.2"/>
    <x v="28"/>
    <n v="1"/>
    <n v="44"/>
    <n v="1"/>
    <n v="4.4400000000000004"/>
    <n v="195.36"/>
    <m/>
    <s v="Relais de sécurité Pilz PNOZ s7.2"/>
    <s v="H1"/>
    <n v="0"/>
    <n v="0"/>
  </r>
  <r>
    <s v="PNOZ s9"/>
    <x v="28"/>
    <n v="1"/>
    <n v="1"/>
    <n v="1"/>
    <m/>
    <s v=""/>
    <s v="Relais temporisé de sécurité Pilz PONZ s9"/>
    <s v="H1"/>
    <m/>
    <n v="0"/>
    <n v="0"/>
  </r>
  <r>
    <s v="R9F64216"/>
    <x v="2"/>
    <n v="1"/>
    <n v="1"/>
    <n v="1"/>
    <m/>
    <s v=""/>
    <s v="Disjoncteur Schneider R9F64216 2P 16A 400V"/>
    <s v="J2"/>
    <s v="Resi9"/>
    <n v="0"/>
    <n v="0"/>
  </r>
  <r>
    <s v="RE17LLBM"/>
    <x v="28"/>
    <n v="1"/>
    <n v="1"/>
    <n v="1"/>
    <m/>
    <s v=""/>
    <s v="Relais tempo 1OF - L Li - 1s à 100H -24 à 240VAC"/>
    <s v="H1"/>
    <m/>
    <n v="0"/>
    <n v="0"/>
  </r>
  <r>
    <s v="RE22R1AMR"/>
    <x v="28"/>
    <n v="1"/>
    <n v="1"/>
    <n v="1"/>
    <m/>
    <s v=""/>
    <s v="Relais temporisateur de travail RE22R1AMR - 1OF - 24 à 240V ca-cc"/>
    <s v="H1"/>
    <m/>
    <n v="0"/>
    <n v="0"/>
  </r>
  <r>
    <s v="RSES-525A"/>
    <x v="15"/>
    <n v="7"/>
    <n v="7"/>
    <n v="1"/>
    <m/>
    <s v=""/>
    <s v="Ensemble de 3 prises équerre 250 A Interface type A Raychem TE RSES-525A"/>
    <s v="G4"/>
    <m/>
    <n v="0"/>
    <n v="0"/>
  </r>
  <r>
    <s v="RT424024"/>
    <x v="28"/>
    <n v="6"/>
    <n v="6"/>
    <n v="5"/>
    <m/>
    <s v=""/>
    <s v="Relais de puissance Schrack RT424024"/>
    <s v="H1"/>
    <m/>
    <n v="0"/>
    <n v="0"/>
  </r>
  <r>
    <s v="RT602 SN SZ"/>
    <x v="38"/>
    <n v="1"/>
    <n v="1"/>
    <n v="1"/>
    <m/>
    <s v=""/>
    <s v="Régulateur de température AEG RT602 SN SZ"/>
    <s v="H1"/>
    <m/>
    <n v="0"/>
    <n v="0"/>
  </r>
  <r>
    <s v="RXM4AB2BD"/>
    <x v="28"/>
    <n v="2"/>
    <n v="2"/>
    <n v="5"/>
    <m/>
    <s v=""/>
    <s v="Relais miniature Schneider RXM4AB2BD 4OF - 12a - 24VDC"/>
    <s v="H1"/>
    <m/>
    <n v="0"/>
    <n v="0"/>
  </r>
  <r>
    <s v="RXM4AB2P7"/>
    <x v="28"/>
    <n v="21"/>
    <n v="21"/>
    <n v="5"/>
    <m/>
    <s v=""/>
    <s v="Relais miniature Schneider RXM4AB2P7 4OF - 12A - 230VAC"/>
    <s v="H1"/>
    <s v="Embrochab test+DEL"/>
    <n v="0"/>
    <n v="0"/>
  </r>
  <r>
    <s v="S232 C25"/>
    <x v="2"/>
    <n v="3"/>
    <n v="3"/>
    <n v="1"/>
    <m/>
    <s v=""/>
    <s v="Disjoncteur 2P ABB S232 C25"/>
    <s v="H2"/>
    <m/>
    <n v="0"/>
    <n v="0"/>
  </r>
  <r>
    <s v="SMOE-82252 (CES-4)"/>
    <x v="21"/>
    <n v="9"/>
    <n v="9"/>
    <n v="1"/>
    <m/>
    <s v=""/>
    <s v="Passe-parois thermorétractable Raychem TE SMOE-82252 / CES 4"/>
    <s v="G4"/>
    <m/>
    <n v="0"/>
    <n v="0"/>
  </r>
  <r>
    <s v="SN201 M-C16"/>
    <x v="2"/>
    <n v="20"/>
    <n v="20"/>
    <n v="1"/>
    <m/>
    <s v=""/>
    <s v="Disjoncteur 1P ABB SN201 M-C16 230 V"/>
    <s v="H2"/>
    <m/>
    <n v="0"/>
    <n v="0"/>
  </r>
  <r>
    <s v="TBG40.X7 711025"/>
    <x v="9"/>
    <n v="2"/>
    <n v="2"/>
    <n v="1"/>
    <m/>
    <s v=""/>
    <s v="Compteur horaire Télé TBG40.X7 711025 12-48V DC"/>
    <s v="H1"/>
    <m/>
    <n v="0"/>
    <n v="0"/>
  </r>
  <r>
    <s v="TI250 5A"/>
    <x v="39"/>
    <n v="3"/>
    <n v="3"/>
    <n v="1"/>
    <m/>
    <s v=""/>
    <s v="Transformateur de courant TI250 5 A"/>
    <s v="H1"/>
    <m/>
    <n v="0"/>
    <n v="0"/>
  </r>
  <r>
    <s v="VCCD1"/>
    <x v="10"/>
    <n v="1"/>
    <n v="1"/>
    <n v="1"/>
    <m/>
    <s v=""/>
    <s v="Interrupteur-sectionneur - 3P - 690V 32A"/>
    <s v="H1"/>
    <s v="Poignée rouge cadenassable"/>
    <n v="0"/>
    <n v="0"/>
  </r>
  <r>
    <s v="XALD02"/>
    <x v="0"/>
    <n v="2"/>
    <n v="2"/>
    <n v="1"/>
    <m/>
    <s v=""/>
    <s v="Boite 2 trous Schneider XALD02"/>
    <s v="H1"/>
    <m/>
    <n v="0"/>
    <n v="0"/>
  </r>
  <r>
    <s v="XALD102"/>
    <x v="0"/>
    <n v="1"/>
    <n v="1"/>
    <n v="1"/>
    <m/>
    <s v=""/>
    <s v="Boite 1 bouton poussoir VERT Schneider XALD102 marquage 'l'"/>
    <s v="H1"/>
    <m/>
    <n v="0"/>
    <n v="0"/>
  </r>
  <r>
    <s v="XALK178E"/>
    <x v="0"/>
    <n v="1"/>
    <n v="1"/>
    <n v="1"/>
    <m/>
    <s v=""/>
    <s v="Boite jaune arrêt urgence Schneider XALK178E - pousser tourner 1F+1O"/>
    <s v="H1"/>
    <m/>
    <n v="0"/>
    <n v="0"/>
  </r>
  <r>
    <s v="XAPM1201"/>
    <x v="0"/>
    <n v="2"/>
    <n v="2"/>
    <n v="1"/>
    <m/>
    <s v=""/>
    <s v="Boite à boutons vide Schneider XAPM1201 - Métallique - 1 trou"/>
    <s v="H1"/>
    <m/>
    <n v="0"/>
    <n v="0"/>
  </r>
  <r>
    <s v="XAPM1201H29"/>
    <x v="0"/>
    <n v="2"/>
    <n v="2"/>
    <n v="1"/>
    <m/>
    <s v=""/>
    <s v="Boite à boutons vide Schneider XAPM1201H29 - Zinc - 1 Ouverture"/>
    <s v="H1"/>
    <m/>
    <n v="0"/>
    <n v="0"/>
  </r>
  <r>
    <s v="XCSDMP5902"/>
    <x v="32"/>
    <n v="1"/>
    <n v="1"/>
    <n v="1"/>
    <m/>
    <s v=""/>
    <s v="Interrupteur de sécurité Schneider XCSDMP5902 electromagnétique 1O+1F+1O"/>
    <s v="H1"/>
    <m/>
    <n v="0"/>
    <n v="0"/>
  </r>
  <r>
    <s v="XPSAK311144"/>
    <x v="28"/>
    <n v="1"/>
    <n v="1"/>
    <n v="1"/>
    <m/>
    <s v=""/>
    <s v="Contrôleur Schneider XPSAK311144 - Arrêt d'urgence - 24V CA CC"/>
    <s v="H1"/>
    <m/>
    <n v="0"/>
    <n v="0"/>
  </r>
  <r>
    <m/>
    <x v="40"/>
    <m/>
    <m/>
    <s v=""/>
    <m/>
    <s v="==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987654321"/>
    <s v="Produit 992"/>
    <x v="0"/>
    <n v="100"/>
    <n v="7.99"/>
    <n v="799"/>
    <s v="Observation 99"/>
  </r>
  <r>
    <x v="0"/>
    <n v="987654321"/>
    <n v="666666"/>
    <x v="1"/>
    <n v="500"/>
    <n v="3.2"/>
    <n v="1600"/>
    <s v="Test Entrée/Sortie"/>
  </r>
  <r>
    <x v="1"/>
    <n v="987654321"/>
    <n v="55555"/>
    <x v="0"/>
    <n v="100"/>
    <n v="6.75"/>
    <n v="675"/>
    <m/>
  </r>
  <r>
    <x v="1"/>
    <n v="987654321"/>
    <n v="4014"/>
    <x v="1"/>
    <n v="80"/>
    <n v="11.26"/>
    <n v="900.8"/>
    <m/>
  </r>
  <r>
    <x v="1"/>
    <n v="987654321"/>
    <n v="888888"/>
    <x v="2"/>
    <n v="15"/>
    <n v="65"/>
    <n v="975"/>
    <s v="test ajout"/>
  </r>
  <r>
    <x v="2"/>
    <n v="372802"/>
    <s v="E M8"/>
    <x v="3"/>
    <n v="5000"/>
    <n v="1"/>
    <n v="5000"/>
    <m/>
  </r>
  <r>
    <x v="3"/>
    <m/>
    <m/>
    <x v="4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666666"/>
    <x v="0"/>
    <n v="200"/>
    <s v="test Entrée/Sortie"/>
  </r>
  <r>
    <x v="1"/>
    <s v="A9F74206"/>
    <x v="1"/>
    <n v="1"/>
    <s v="Préparation commande Shiftech"/>
  </r>
  <r>
    <x v="2"/>
    <n v="888888"/>
    <x v="1"/>
    <n v="2"/>
    <s v="Benjamin entrepôt"/>
  </r>
  <r>
    <x v="2"/>
    <n v="134523"/>
    <x v="1"/>
    <n v="1"/>
    <s v="Benjamin entrepôt"/>
  </r>
  <r>
    <x v="2"/>
    <n v="2033011"/>
    <x v="1"/>
    <n v="100"/>
    <s v="Mise en stock pour commandes"/>
  </r>
  <r>
    <x v="3"/>
    <s v="E M8"/>
    <x v="2"/>
    <n v="0"/>
    <m/>
  </r>
  <r>
    <x v="4"/>
    <m/>
    <x v="3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O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9"/>
        <item m="1" x="8"/>
        <item m="1" x="10"/>
        <item m="1" x="6"/>
        <item m="1" x="7"/>
        <item x="4"/>
        <item m="1" x="5"/>
        <item x="3"/>
        <item x="2"/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6">
    <i>
      <x v="5"/>
    </i>
    <i>
      <x v="7"/>
    </i>
    <i>
      <x v="8"/>
    </i>
    <i>
      <x v="9"/>
    </i>
    <i>
      <x v="10"/>
    </i>
    <i t="grand">
      <x/>
    </i>
  </colItems>
  <dataFields count="1">
    <dataField name="Montants HT" fld="6" baseField="0" baseItem="3" numFmtId="169"/>
  </dataFields>
  <formats count="16">
    <format dxfId="19">
      <pivotArea field="8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6">
      <pivotArea dataOnly="0" labelOnly="1" grandCol="1" outline="0" fieldPosition="0"/>
    </format>
    <format dxfId="15">
      <pivotArea field="8" type="button" dataOnly="0" labelOnly="1" outline="0" axis="axisRow" fieldPosition="0"/>
    </format>
    <format dxfId="14">
      <pivotArea field="0" type="button" dataOnly="0" labelOnly="1" outline="0" axis="axisRow" fieldPosition="1"/>
    </format>
    <format dxfId="1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2">
      <pivotArea dataOnly="0" labelOnly="1" grandCol="1" outline="0" fieldPosition="0"/>
    </format>
    <format dxfId="11">
      <pivotArea field="8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8">
      <pivotArea dataOnly="0" labelOnly="1" grandCol="1" outline="0" fieldPosition="0"/>
    </format>
    <format dxfId="7">
      <pivotArea type="origin" dataOnly="0" labelOnly="1" outline="0" fieldPosition="0"/>
    </format>
    <format dxfId="6">
      <pivotArea field="3" type="button" dataOnly="0" labelOnly="1" outline="0" axis="axisCol" fieldPosition="0"/>
    </format>
    <format dxfId="5">
      <pivotArea type="topRight" dataOnly="0" labelOnly="1" outline="0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O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9"/>
        <item m="1" x="8"/>
        <item m="1" x="10"/>
        <item m="1" x="6"/>
        <item m="1" x="7"/>
        <item x="4"/>
        <item m="1" x="5"/>
        <item x="3"/>
        <item x="2"/>
        <item x="0"/>
        <item x="1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6">
    <i>
      <x v="5"/>
    </i>
    <i>
      <x v="7"/>
    </i>
    <i>
      <x v="8"/>
    </i>
    <i>
      <x v="9"/>
    </i>
    <i>
      <x v="10"/>
    </i>
    <i t="grand">
      <x/>
    </i>
  </colItems>
  <dataFields count="1">
    <dataField name="Quantités" fld="4" baseField="0" baseItem="0"/>
  </dataFields>
  <formats count="15">
    <format dxfId="34">
      <pivotArea field="8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1">
      <pivotArea dataOnly="0" labelOnly="1" grandCol="1" outline="0" fieldPosition="0"/>
    </format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type="origin" dataOnly="0" labelOnly="1" outline="0" fieldPosition="0"/>
    </format>
    <format dxfId="21">
      <pivotArea field="3" type="button" dataOnly="0" labelOnly="1" outline="0" axis="axisCol" fieldPosition="0"/>
    </format>
    <format dxfId="2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46" firstHeaderRow="2" firstDataRow="2" firstDataCol="1"/>
  <pivotFields count="12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21"/>
        <item m="1" x="48"/>
        <item x="2"/>
        <item x="22"/>
        <item x="34"/>
        <item x="15"/>
        <item x="33"/>
        <item x="31"/>
        <item x="35"/>
        <item x="10"/>
        <item x="26"/>
        <item m="1" x="47"/>
        <item x="9"/>
        <item x="20"/>
        <item x="29"/>
        <item x="30"/>
        <item x="3"/>
        <item x="6"/>
        <item x="36"/>
        <item x="28"/>
        <item x="39"/>
        <item x="5"/>
        <item x="8"/>
        <item x="11"/>
        <item x="1"/>
        <item x="0"/>
        <item x="27"/>
        <item x="32"/>
        <item x="37"/>
        <item x="38"/>
        <item x="25"/>
        <item x="19"/>
        <item x="4"/>
        <item x="23"/>
        <item x="17"/>
        <item x="16"/>
        <item x="24"/>
        <item x="18"/>
        <item x="7"/>
        <item x="13"/>
        <item x="12"/>
        <item x="14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39">
      <pivotArea field="1" type="button" dataOnly="0" labelOnly="1" outline="0" axis="axisRow" fieldPosition="0"/>
    </format>
    <format dxfId="38">
      <pivotArea field="1" type="button" dataOnly="0" labelOnly="1" outline="0" axis="axisRow" fieldPosition="0"/>
    </format>
    <format dxfId="37">
      <pivotArea field="1" type="button" dataOnly="0" labelOnly="1" outline="0" axis="axisRow" fieldPosition="0"/>
    </format>
    <format dxfId="36">
      <pivotArea type="origin" dataOnly="0" labelOnly="1" outline="0" fieldPosition="0"/>
    </format>
    <format dxfId="3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N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10">
        <item m="1" x="6"/>
        <item m="1" x="9"/>
        <item m="1" x="4"/>
        <item m="1" x="5"/>
        <item m="1" x="8"/>
        <item x="3"/>
        <item m="1" x="7"/>
        <item x="2"/>
        <item x="1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5">
    <i>
      <x v="5"/>
    </i>
    <i>
      <x v="7"/>
    </i>
    <i>
      <x v="8"/>
    </i>
    <i>
      <x v="9"/>
    </i>
    <i t="grand">
      <x/>
    </i>
  </colItems>
  <dataFields count="1">
    <dataField name="Quantités" fld="3" baseField="0" baseItem="0"/>
  </dataFields>
  <formats count="11">
    <format dxfId="50">
      <pivotArea field="5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grandCol="1" outline="0" fieldPosition="0"/>
    </format>
    <format dxfId="47">
      <pivotArea field="5" type="button" dataOnly="0" labelOnly="1" outline="0" axis="axisRow" fieldPosition="0"/>
    </format>
    <format dxfId="46">
      <pivotArea field="0" type="button" dataOnly="0" labelOnly="1" outline="0" axis="axisRow" fieldPosition="1"/>
    </format>
    <format dxfId="45">
      <pivotArea dataOnly="0" labelOnly="1" grandCol="1" outline="0" fieldPosition="0"/>
    </format>
    <format dxfId="44">
      <pivotArea field="5" type="button" dataOnly="0" labelOnly="1" outline="0" axis="axisRow" fieldPosition="0"/>
    </format>
    <format dxfId="43">
      <pivotArea field="0" type="button" dataOnly="0" labelOnly="1" outline="0" axis="axisRow" fieldPosition="1"/>
    </format>
    <format dxfId="42">
      <pivotArea dataOnly="0" labelOnly="1" grandCol="1" outline="0" fieldPosition="0"/>
    </format>
    <format dxfId="41">
      <pivotArea type="origin" dataOnly="0" labelOnly="1" outline="0" fieldPosition="0"/>
    </format>
    <format dxfId="4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/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Ac-Electricité</v>
      </c>
    </row>
    <row r="4" spans="3:3" ht="31.5" customHeight="1" x14ac:dyDescent="0.35">
      <c r="C4" s="23" t="str">
        <f>Titre</f>
        <v>Gestion de stock Entrepôt 342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H305"/>
  <sheetViews>
    <sheetView tabSelected="1" zoomScale="130" zoomScaleNormal="130" workbookViewId="0">
      <pane ySplit="3" topLeftCell="A253" activePane="bottomLeft" state="frozen"/>
      <selection activeCell="B2" sqref="B2"/>
      <selection pane="bottomLeft" activeCell="J261" sqref="J261"/>
    </sheetView>
  </sheetViews>
  <sheetFormatPr baseColWidth="10" defaultColWidth="11.42578125" defaultRowHeight="15" x14ac:dyDescent="0.25"/>
  <cols>
    <col min="1" max="1" width="29.140625" style="47" customWidth="1"/>
    <col min="2" max="2" width="25.85546875" style="1" customWidth="1"/>
    <col min="3" max="3" width="10.7109375" style="2" customWidth="1"/>
    <col min="4" max="4" width="11" style="1" customWidth="1"/>
    <col min="5" max="5" width="11.42578125" style="1" customWidth="1"/>
    <col min="6" max="7" width="16" style="1" customWidth="1"/>
    <col min="8" max="8" width="59.85546875" style="6" customWidth="1"/>
    <col min="9" max="9" width="18.140625" style="6" customWidth="1"/>
    <col min="10" max="10" width="35.42578125" style="1" customWidth="1"/>
    <col min="11" max="12" width="12.140625" style="1" customWidth="1"/>
    <col min="13" max="13" width="21.140625" style="1" customWidth="1"/>
    <col min="14" max="14" width="21.7109375" style="1" customWidth="1"/>
    <col min="15" max="16" width="0" style="2" hidden="1" customWidth="1"/>
    <col min="17" max="17" width="20.140625" style="1" customWidth="1"/>
    <col min="18" max="18" width="19.28515625" style="1" customWidth="1"/>
    <col min="19" max="19" width="18.140625" style="1" customWidth="1"/>
    <col min="20" max="20" width="16.85546875" style="1" customWidth="1"/>
    <col min="21" max="22" width="17.42578125" style="1" customWidth="1"/>
    <col min="23" max="23" width="19.140625" style="1" customWidth="1"/>
    <col min="24" max="24" width="18.5703125" style="1" customWidth="1"/>
    <col min="25" max="25" width="17.5703125" style="1" customWidth="1"/>
    <col min="26" max="26" width="18.140625" style="1" customWidth="1"/>
    <col min="27" max="16384" width="11.42578125" style="1"/>
  </cols>
  <sheetData>
    <row r="1" spans="1:34" s="31" customFormat="1" ht="21.75" thickBot="1" x14ac:dyDescent="0.25">
      <c r="A1" s="101" t="s">
        <v>7</v>
      </c>
      <c r="B1" s="28"/>
      <c r="C1" s="29">
        <f>SUBTOTAL(9,C3:C290)</f>
        <v>7500</v>
      </c>
      <c r="D1" s="29">
        <f>SUBTOTAL(9,D3:D290)</f>
        <v>13034</v>
      </c>
      <c r="E1" s="28"/>
      <c r="F1" s="113"/>
      <c r="G1" s="114">
        <f>SUM(G4:G100000)</f>
        <v>1094627.0700000005</v>
      </c>
      <c r="H1" s="112"/>
      <c r="I1" s="30"/>
      <c r="J1" s="28"/>
      <c r="K1" s="29">
        <f>SUBTOTAL(9,K3:K290)</f>
        <v>5795</v>
      </c>
      <c r="L1" s="29">
        <f>SUBTOTAL(9,L3:L290)</f>
        <v>304</v>
      </c>
      <c r="O1" s="32"/>
      <c r="P1" s="32"/>
    </row>
    <row r="2" spans="1:34" s="10" customFormat="1" ht="46.5" customHeight="1" x14ac:dyDescent="0.25">
      <c r="A2" s="102"/>
      <c r="B2" s="14"/>
      <c r="C2" s="15"/>
      <c r="D2" s="14"/>
      <c r="E2" s="14"/>
      <c r="F2" s="14"/>
      <c r="G2" s="110" t="s">
        <v>653</v>
      </c>
      <c r="H2" s="16"/>
      <c r="I2" s="16"/>
      <c r="J2" s="14"/>
      <c r="K2" s="14"/>
      <c r="L2" s="14"/>
      <c r="O2" s="11"/>
      <c r="P2" s="11"/>
    </row>
    <row r="3" spans="1:34" s="33" customFormat="1" ht="36.75" customHeight="1" x14ac:dyDescent="0.2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55</v>
      </c>
      <c r="F3" s="53" t="s">
        <v>635</v>
      </c>
      <c r="G3" s="53" t="s">
        <v>651</v>
      </c>
      <c r="H3" s="53" t="s">
        <v>56</v>
      </c>
      <c r="I3" s="53" t="s">
        <v>57</v>
      </c>
      <c r="J3" s="53" t="s">
        <v>9</v>
      </c>
      <c r="K3" s="80" t="s">
        <v>10</v>
      </c>
      <c r="L3" s="80" t="s">
        <v>11</v>
      </c>
      <c r="O3" s="33" t="s">
        <v>3</v>
      </c>
      <c r="P3" s="33" t="s">
        <v>3</v>
      </c>
      <c r="AE3" s="33" t="s">
        <v>1</v>
      </c>
      <c r="AH3" s="33" t="s">
        <v>0</v>
      </c>
    </row>
    <row r="4" spans="1:34" x14ac:dyDescent="0.25">
      <c r="A4" s="106" t="s">
        <v>663</v>
      </c>
      <c r="B4" s="6" t="s">
        <v>352</v>
      </c>
      <c r="C4" s="2">
        <v>992</v>
      </c>
      <c r="D4" s="100">
        <f>C4+K4-L4</f>
        <v>1092</v>
      </c>
      <c r="E4" s="1">
        <v>92</v>
      </c>
      <c r="F4" s="108">
        <v>992</v>
      </c>
      <c r="G4" s="108">
        <f>IF(F4&lt;&gt;"",F4*D4,"")</f>
        <v>1083264</v>
      </c>
      <c r="H4" s="6" t="s">
        <v>664</v>
      </c>
      <c r="I4" s="6" t="s">
        <v>665</v>
      </c>
      <c r="J4" s="107" t="s">
        <v>666</v>
      </c>
      <c r="K4" s="5">
        <f>SUMIF(Entrées!C:C,A:A,Entrées!E:E)</f>
        <v>100</v>
      </c>
      <c r="L4" s="5">
        <f>SUMIF(Sorties!B:B,A:A,Sorties!D:D)</f>
        <v>0</v>
      </c>
      <c r="N4" s="3"/>
    </row>
    <row r="5" spans="1:34" x14ac:dyDescent="0.25">
      <c r="A5" s="106" t="s">
        <v>658</v>
      </c>
      <c r="B5" s="6" t="s">
        <v>324</v>
      </c>
      <c r="C5" s="2">
        <v>5</v>
      </c>
      <c r="D5" s="100">
        <f t="shared" ref="D5:D7" si="0">C5+K5-L5</f>
        <v>5</v>
      </c>
      <c r="E5" s="1">
        <v>1</v>
      </c>
      <c r="F5" s="108">
        <v>50</v>
      </c>
      <c r="G5" s="108">
        <f>IF(F5&lt;&gt;"",F5*D5,"")</f>
        <v>250</v>
      </c>
      <c r="H5" s="6" t="s">
        <v>659</v>
      </c>
      <c r="I5" s="6" t="s">
        <v>660</v>
      </c>
      <c r="J5" s="107" t="s">
        <v>661</v>
      </c>
      <c r="K5" s="5">
        <f>SUMIF(Entrées!C:C,A:A,Entrées!E:E)</f>
        <v>0</v>
      </c>
      <c r="L5" s="5">
        <f>SUMIF(Sorties!B:B,A:A,Sorties!D:D)</f>
        <v>0</v>
      </c>
      <c r="N5" s="3"/>
    </row>
    <row r="6" spans="1:34" x14ac:dyDescent="0.25">
      <c r="A6" s="106" t="s">
        <v>656</v>
      </c>
      <c r="B6" s="6" t="s">
        <v>324</v>
      </c>
      <c r="C6" s="2">
        <v>5</v>
      </c>
      <c r="D6" s="100">
        <f t="shared" si="0"/>
        <v>5</v>
      </c>
      <c r="E6" s="1">
        <v>1</v>
      </c>
      <c r="F6" s="108">
        <v>50</v>
      </c>
      <c r="G6" s="108">
        <f>IF(F6&lt;&gt;"",F6*D6,"")</f>
        <v>250</v>
      </c>
      <c r="H6" s="6" t="s">
        <v>113</v>
      </c>
      <c r="I6" s="6" t="s">
        <v>657</v>
      </c>
      <c r="J6" s="107">
        <f>SUMIF(Entrées!C:C,A:A,Entrées!E:E)</f>
        <v>0</v>
      </c>
      <c r="K6" s="5">
        <f>SUMIF(Entrées!C:C,A:A,Entrées!E:E)</f>
        <v>0</v>
      </c>
      <c r="L6" s="5">
        <f>SUMIF(Sorties!B:B,A:A,Sorties!D:D)</f>
        <v>0</v>
      </c>
      <c r="N6" s="3"/>
    </row>
    <row r="7" spans="1:34" x14ac:dyDescent="0.25">
      <c r="A7" s="106">
        <v>888888</v>
      </c>
      <c r="B7" s="6" t="s">
        <v>352</v>
      </c>
      <c r="C7" s="2">
        <v>25</v>
      </c>
      <c r="D7" s="100">
        <f t="shared" si="0"/>
        <v>38</v>
      </c>
      <c r="E7" s="1">
        <v>5</v>
      </c>
      <c r="F7" s="108">
        <v>44.98</v>
      </c>
      <c r="G7" s="108">
        <f>IF(F7&lt;&gt;"",F7*D7,"")</f>
        <v>1709.2399999999998</v>
      </c>
      <c r="H7" s="6" t="s">
        <v>641</v>
      </c>
      <c r="I7" s="6" t="s">
        <v>642</v>
      </c>
      <c r="J7" s="107" t="s">
        <v>643</v>
      </c>
      <c r="K7" s="5">
        <f>SUMIF(Entrées!C:C,A:A,Entrées!E:E)</f>
        <v>15</v>
      </c>
      <c r="L7" s="5">
        <f>SUMIF(Sorties!B:B,A:A,Sorties!D:D)</f>
        <v>2</v>
      </c>
      <c r="N7" s="3"/>
    </row>
    <row r="8" spans="1:34" x14ac:dyDescent="0.25">
      <c r="A8" s="106">
        <v>77777</v>
      </c>
      <c r="B8" s="6" t="s">
        <v>99</v>
      </c>
      <c r="C8" s="2">
        <v>50</v>
      </c>
      <c r="D8" s="100">
        <f>C8+K8-L8</f>
        <v>50</v>
      </c>
      <c r="E8" s="1">
        <v>20</v>
      </c>
      <c r="F8" s="108">
        <v>23.55</v>
      </c>
      <c r="G8" s="108">
        <f t="shared" ref="G8:G70" si="1">IF(F8&lt;&gt;"",F8*D8,"")</f>
        <v>1177.5</v>
      </c>
      <c r="H8" s="6" t="s">
        <v>638</v>
      </c>
      <c r="I8" s="6" t="s">
        <v>639</v>
      </c>
      <c r="J8" s="107" t="s">
        <v>640</v>
      </c>
      <c r="K8" s="5">
        <f>SUMIF(Entrées!C:C,A:A,Entrées!E:E)</f>
        <v>0</v>
      </c>
      <c r="L8" s="5">
        <f>SUMIF(Sorties!B:B,A:A,Sorties!D:D)</f>
        <v>0</v>
      </c>
      <c r="N8" s="3"/>
    </row>
    <row r="9" spans="1:34" x14ac:dyDescent="0.25">
      <c r="A9" s="106">
        <v>666666</v>
      </c>
      <c r="B9" s="6" t="s">
        <v>218</v>
      </c>
      <c r="C9" s="2">
        <v>100</v>
      </c>
      <c r="D9" s="100">
        <f>C9+K9-L9</f>
        <v>400</v>
      </c>
      <c r="E9" s="1">
        <v>25</v>
      </c>
      <c r="F9" s="108">
        <v>12.55</v>
      </c>
      <c r="G9" s="108">
        <f t="shared" si="1"/>
        <v>5020</v>
      </c>
      <c r="J9" s="107"/>
      <c r="K9" s="5">
        <f>SUMIF(Entrées!C:C,A:A,Entrées!E:E)</f>
        <v>500</v>
      </c>
      <c r="L9" s="5">
        <f>SUMIF(Sorties!B:B,A:A,Sorties!D:D)</f>
        <v>200</v>
      </c>
      <c r="N9" s="3"/>
    </row>
    <row r="10" spans="1:34" x14ac:dyDescent="0.25">
      <c r="A10" s="106">
        <v>55555</v>
      </c>
      <c r="B10" s="6" t="s">
        <v>544</v>
      </c>
      <c r="C10" s="2">
        <v>1000</v>
      </c>
      <c r="D10" s="100">
        <f>C10+K10-L10</f>
        <v>1100</v>
      </c>
      <c r="E10" s="1">
        <v>200</v>
      </c>
      <c r="F10" s="108">
        <v>1.2</v>
      </c>
      <c r="G10" s="108">
        <f t="shared" si="1"/>
        <v>1320</v>
      </c>
      <c r="H10" s="6" t="s">
        <v>636</v>
      </c>
      <c r="I10" s="6" t="s">
        <v>637</v>
      </c>
      <c r="J10" s="107"/>
      <c r="K10" s="5">
        <f>SUMIF(Entrées!C:C,A:A,Entrées!E:E)</f>
        <v>100</v>
      </c>
      <c r="L10" s="5">
        <f>SUMIF(Sorties!B:B,A:A,Sorties!D:D)</f>
        <v>0</v>
      </c>
      <c r="N10" s="3"/>
    </row>
    <row r="11" spans="1:34" x14ac:dyDescent="0.25">
      <c r="A11" s="106">
        <v>4000</v>
      </c>
      <c r="B11" s="6" t="s">
        <v>375</v>
      </c>
      <c r="C11" s="2">
        <v>2</v>
      </c>
      <c r="D11" s="100">
        <f t="shared" ref="D11:D73" si="2">C11+K11-L11</f>
        <v>2</v>
      </c>
      <c r="E11" s="1">
        <v>1</v>
      </c>
      <c r="F11" s="108">
        <v>1.01</v>
      </c>
      <c r="G11" s="108">
        <f t="shared" si="1"/>
        <v>2.02</v>
      </c>
      <c r="H11" s="6" t="s">
        <v>376</v>
      </c>
      <c r="I11" s="6" t="s">
        <v>191</v>
      </c>
      <c r="J11" s="107"/>
      <c r="K11" s="5">
        <f>SUMIF(Entrées!C:C,A:A,Entrées!E:E)</f>
        <v>0</v>
      </c>
      <c r="L11" s="5">
        <f>SUMIF(Sorties!B:B,A:A,Sorties!D:D)</f>
        <v>0</v>
      </c>
      <c r="N11" s="3"/>
    </row>
    <row r="12" spans="1:34" x14ac:dyDescent="0.25">
      <c r="A12" s="106">
        <v>4014</v>
      </c>
      <c r="B12" s="6" t="s">
        <v>375</v>
      </c>
      <c r="C12" s="2">
        <v>1</v>
      </c>
      <c r="D12" s="100">
        <f t="shared" si="2"/>
        <v>81</v>
      </c>
      <c r="E12" s="1">
        <v>1</v>
      </c>
      <c r="F12" s="108">
        <v>2.0099999999999998</v>
      </c>
      <c r="G12" s="108">
        <f t="shared" si="1"/>
        <v>162.80999999999997</v>
      </c>
      <c r="H12" s="6" t="s">
        <v>377</v>
      </c>
      <c r="I12" s="6" t="s">
        <v>191</v>
      </c>
      <c r="J12" s="107"/>
      <c r="K12" s="5">
        <f>SUMIF(Entrées!C:C,A:A,Entrées!E:E)</f>
        <v>80</v>
      </c>
      <c r="L12" s="5">
        <f>SUMIF(Sorties!B:B,A:A,Sorties!D:D)</f>
        <v>0</v>
      </c>
      <c r="N12" s="3"/>
    </row>
    <row r="13" spans="1:34" x14ac:dyDescent="0.25">
      <c r="A13" s="106">
        <v>4116</v>
      </c>
      <c r="B13" s="6" t="s">
        <v>257</v>
      </c>
      <c r="C13" s="2">
        <v>1</v>
      </c>
      <c r="D13" s="100">
        <f t="shared" si="2"/>
        <v>1</v>
      </c>
      <c r="E13" s="1">
        <v>1</v>
      </c>
      <c r="F13" s="108">
        <v>3.01</v>
      </c>
      <c r="G13" s="108">
        <f t="shared" si="1"/>
        <v>3.01</v>
      </c>
      <c r="H13" s="6" t="s">
        <v>351</v>
      </c>
      <c r="I13" s="6" t="s">
        <v>256</v>
      </c>
      <c r="J13" s="107"/>
      <c r="K13" s="5">
        <f>SUMIF(Entrées!C:C,A:A,Entrées!E:E)</f>
        <v>0</v>
      </c>
      <c r="L13" s="5">
        <f>SUMIF(Sorties!B:B,A:A,Sorties!D:D)</f>
        <v>0</v>
      </c>
      <c r="N13" s="3"/>
    </row>
    <row r="14" spans="1:34" x14ac:dyDescent="0.25">
      <c r="A14" s="106">
        <v>4152</v>
      </c>
      <c r="B14" s="6" t="s">
        <v>375</v>
      </c>
      <c r="C14" s="2">
        <v>1</v>
      </c>
      <c r="D14" s="100">
        <f t="shared" si="2"/>
        <v>1</v>
      </c>
      <c r="E14" s="1">
        <v>1</v>
      </c>
      <c r="F14" s="108">
        <v>4.01</v>
      </c>
      <c r="G14" s="108">
        <f t="shared" si="1"/>
        <v>4.01</v>
      </c>
      <c r="H14" s="6" t="s">
        <v>378</v>
      </c>
      <c r="I14" s="6" t="s">
        <v>191</v>
      </c>
      <c r="J14" s="107"/>
      <c r="K14" s="5">
        <f>SUMIF(Entrées!C:C,A:A,Entrées!E:E)</f>
        <v>0</v>
      </c>
      <c r="L14" s="5">
        <f>SUMIF(Sorties!B:B,A:A,Sorties!D:D)</f>
        <v>0</v>
      </c>
      <c r="N14" s="3"/>
    </row>
    <row r="15" spans="1:34" x14ac:dyDescent="0.25">
      <c r="A15" s="106">
        <v>10605</v>
      </c>
      <c r="B15" s="6" t="s">
        <v>594</v>
      </c>
      <c r="C15" s="2">
        <v>2</v>
      </c>
      <c r="D15" s="100">
        <f t="shared" si="2"/>
        <v>2</v>
      </c>
      <c r="E15" s="1">
        <v>1</v>
      </c>
      <c r="F15" s="108">
        <v>5.01</v>
      </c>
      <c r="G15" s="108">
        <f t="shared" si="1"/>
        <v>10.02</v>
      </c>
      <c r="H15" s="6" t="s">
        <v>597</v>
      </c>
      <c r="I15" s="6" t="s">
        <v>595</v>
      </c>
      <c r="J15" s="107"/>
      <c r="K15" s="5">
        <f>SUMIF(Entrées!C:C,A:A,Entrées!E:E)</f>
        <v>0</v>
      </c>
      <c r="L15" s="5">
        <f>SUMIF(Sorties!B:B,A:A,Sorties!D:D)</f>
        <v>0</v>
      </c>
      <c r="N15" s="3"/>
    </row>
    <row r="16" spans="1:34" x14ac:dyDescent="0.25">
      <c r="A16" s="106">
        <v>10696</v>
      </c>
      <c r="B16" s="6" t="s">
        <v>594</v>
      </c>
      <c r="C16" s="2">
        <v>30</v>
      </c>
      <c r="D16" s="100">
        <f t="shared" si="2"/>
        <v>30</v>
      </c>
      <c r="E16" s="1">
        <v>5</v>
      </c>
      <c r="F16" s="108">
        <v>6.01</v>
      </c>
      <c r="G16" s="108">
        <f t="shared" si="1"/>
        <v>180.29999999999998</v>
      </c>
      <c r="H16" s="6" t="s">
        <v>601</v>
      </c>
      <c r="I16" s="6" t="s">
        <v>595</v>
      </c>
      <c r="J16" s="107"/>
      <c r="K16" s="5">
        <f>SUMIF(Entrées!C:C,A:A,Entrées!E:E)</f>
        <v>0</v>
      </c>
      <c r="L16" s="5">
        <f>SUMIF(Sorties!B:B,A:A,Sorties!D:D)</f>
        <v>0</v>
      </c>
      <c r="N16" s="3"/>
    </row>
    <row r="17" spans="1:14" x14ac:dyDescent="0.25">
      <c r="A17" s="106">
        <v>10700</v>
      </c>
      <c r="B17" s="6" t="s">
        <v>594</v>
      </c>
      <c r="C17" s="2">
        <v>13</v>
      </c>
      <c r="D17" s="100">
        <f t="shared" si="2"/>
        <v>13</v>
      </c>
      <c r="E17" s="1">
        <v>5</v>
      </c>
      <c r="F17" s="108">
        <v>7.01</v>
      </c>
      <c r="G17" s="108">
        <f t="shared" si="1"/>
        <v>91.13</v>
      </c>
      <c r="H17" s="6" t="s">
        <v>600</v>
      </c>
      <c r="I17" s="6" t="s">
        <v>595</v>
      </c>
      <c r="J17" s="107"/>
      <c r="K17" s="5">
        <f>SUMIF(Entrées!C:C,A:A,Entrées!E:E)</f>
        <v>0</v>
      </c>
      <c r="L17" s="5">
        <f>SUMIF(Sorties!B:B,A:A,Sorties!D:D)</f>
        <v>0</v>
      </c>
      <c r="N17" s="3"/>
    </row>
    <row r="18" spans="1:14" x14ac:dyDescent="0.25">
      <c r="A18" s="106">
        <v>10739</v>
      </c>
      <c r="B18" s="6" t="s">
        <v>594</v>
      </c>
      <c r="C18" s="2">
        <v>4</v>
      </c>
      <c r="D18" s="100">
        <f t="shared" si="2"/>
        <v>4</v>
      </c>
      <c r="E18" s="1">
        <v>1</v>
      </c>
      <c r="F18" s="108">
        <v>8.01</v>
      </c>
      <c r="G18" s="108">
        <f t="shared" si="1"/>
        <v>32.04</v>
      </c>
      <c r="H18" s="6" t="s">
        <v>596</v>
      </c>
      <c r="I18" s="6" t="s">
        <v>595</v>
      </c>
      <c r="J18" s="107"/>
      <c r="K18" s="5">
        <f>SUMIF(Entrées!C:C,A:A,Entrées!E:E)</f>
        <v>0</v>
      </c>
      <c r="L18" s="5">
        <f>SUMIF(Sorties!B:B,A:A,Sorties!D:D)</f>
        <v>0</v>
      </c>
      <c r="N18" s="3"/>
    </row>
    <row r="19" spans="1:14" x14ac:dyDescent="0.25">
      <c r="A19" s="106">
        <v>10740</v>
      </c>
      <c r="B19" s="6" t="s">
        <v>594</v>
      </c>
      <c r="C19" s="2">
        <v>5</v>
      </c>
      <c r="D19" s="100">
        <f t="shared" si="2"/>
        <v>5</v>
      </c>
      <c r="E19" s="1">
        <v>1</v>
      </c>
      <c r="F19" s="108">
        <v>9.01</v>
      </c>
      <c r="G19" s="108">
        <f t="shared" si="1"/>
        <v>45.05</v>
      </c>
      <c r="H19" s="6" t="s">
        <v>599</v>
      </c>
      <c r="I19" s="6" t="s">
        <v>595</v>
      </c>
      <c r="J19" s="107"/>
      <c r="K19" s="5">
        <f>SUMIF(Entrées!C:C,A:A,Entrées!E:E)</f>
        <v>0</v>
      </c>
      <c r="L19" s="5">
        <f>SUMIF(Sorties!B:B,A:A,Sorties!D:D)</f>
        <v>0</v>
      </c>
      <c r="N19" s="3"/>
    </row>
    <row r="20" spans="1:14" x14ac:dyDescent="0.25">
      <c r="A20" s="106">
        <v>10786</v>
      </c>
      <c r="B20" s="6" t="s">
        <v>594</v>
      </c>
      <c r="C20" s="2">
        <v>1</v>
      </c>
      <c r="D20" s="100">
        <f t="shared" si="2"/>
        <v>1</v>
      </c>
      <c r="E20" s="1">
        <v>1</v>
      </c>
      <c r="F20" s="108">
        <v>10.01</v>
      </c>
      <c r="G20" s="108">
        <f t="shared" si="1"/>
        <v>10.01</v>
      </c>
      <c r="H20" s="6" t="s">
        <v>598</v>
      </c>
      <c r="I20" s="6" t="s">
        <v>595</v>
      </c>
      <c r="J20" s="107"/>
      <c r="K20" s="5">
        <f>SUMIF(Entrées!C:C,A:A,Entrées!E:E)</f>
        <v>0</v>
      </c>
      <c r="L20" s="5">
        <f>SUMIF(Sorties!B:B,A:A,Sorties!D:D)</f>
        <v>0</v>
      </c>
      <c r="N20" s="3"/>
    </row>
    <row r="21" spans="1:14" x14ac:dyDescent="0.25">
      <c r="A21" s="106">
        <v>10952</v>
      </c>
      <c r="B21" s="6" t="s">
        <v>594</v>
      </c>
      <c r="C21" s="2">
        <v>5</v>
      </c>
      <c r="D21" s="100">
        <f t="shared" si="2"/>
        <v>5</v>
      </c>
      <c r="E21" s="1">
        <v>1</v>
      </c>
      <c r="F21" s="108">
        <v>11.01</v>
      </c>
      <c r="G21" s="108">
        <f t="shared" si="1"/>
        <v>55.05</v>
      </c>
      <c r="H21" s="6" t="s">
        <v>617</v>
      </c>
      <c r="I21" s="6" t="s">
        <v>595</v>
      </c>
      <c r="J21" s="107" t="s">
        <v>618</v>
      </c>
      <c r="K21" s="5">
        <f>SUMIF(Entrées!C:C,A:A,Entrées!E:E)</f>
        <v>0</v>
      </c>
      <c r="L21" s="5">
        <f>SUMIF(Sorties!B:B,A:A,Sorties!D:D)</f>
        <v>0</v>
      </c>
      <c r="N21" s="3"/>
    </row>
    <row r="22" spans="1:14" x14ac:dyDescent="0.25">
      <c r="A22" s="106">
        <v>10954</v>
      </c>
      <c r="B22" s="6" t="s">
        <v>594</v>
      </c>
      <c r="C22" s="2">
        <v>15</v>
      </c>
      <c r="D22" s="100">
        <f t="shared" si="2"/>
        <v>15</v>
      </c>
      <c r="E22" s="1">
        <v>1</v>
      </c>
      <c r="F22" s="108">
        <v>12.01</v>
      </c>
      <c r="G22" s="108">
        <f t="shared" si="1"/>
        <v>180.15</v>
      </c>
      <c r="H22" s="6" t="s">
        <v>616</v>
      </c>
      <c r="I22" s="6" t="s">
        <v>595</v>
      </c>
      <c r="J22" s="107" t="s">
        <v>618</v>
      </c>
      <c r="K22" s="5">
        <f>SUMIF(Entrées!C:C,A:A,Entrées!E:E)</f>
        <v>0</v>
      </c>
      <c r="L22" s="5">
        <f>SUMIF(Sorties!B:B,A:A,Sorties!D:D)</f>
        <v>0</v>
      </c>
      <c r="N22" s="3"/>
    </row>
    <row r="23" spans="1:14" x14ac:dyDescent="0.25">
      <c r="A23" s="106">
        <v>12302</v>
      </c>
      <c r="B23" s="6" t="s">
        <v>368</v>
      </c>
      <c r="C23" s="2">
        <v>6</v>
      </c>
      <c r="D23" s="100">
        <f t="shared" si="2"/>
        <v>6</v>
      </c>
      <c r="E23" s="1">
        <v>5</v>
      </c>
      <c r="F23" s="108">
        <v>13.01</v>
      </c>
      <c r="G23" s="108">
        <f t="shared" si="1"/>
        <v>78.06</v>
      </c>
      <c r="H23" s="6" t="s">
        <v>437</v>
      </c>
      <c r="I23" s="6" t="s">
        <v>371</v>
      </c>
      <c r="J23" s="107"/>
      <c r="K23" s="5">
        <f>SUMIF(Entrées!C:C,A:A,Entrées!E:E)</f>
        <v>0</v>
      </c>
      <c r="L23" s="5">
        <f>SUMIF(Sorties!B:B,A:A,Sorties!D:D)</f>
        <v>0</v>
      </c>
      <c r="N23" s="3"/>
    </row>
    <row r="24" spans="1:14" x14ac:dyDescent="0.25">
      <c r="A24" s="106">
        <v>12310</v>
      </c>
      <c r="B24" s="6" t="s">
        <v>368</v>
      </c>
      <c r="C24" s="2">
        <v>4</v>
      </c>
      <c r="D24" s="100">
        <f t="shared" si="2"/>
        <v>4</v>
      </c>
      <c r="E24" s="1">
        <v>5</v>
      </c>
      <c r="F24" s="108">
        <v>14.01</v>
      </c>
      <c r="G24" s="108">
        <f t="shared" si="1"/>
        <v>56.04</v>
      </c>
      <c r="H24" s="6" t="s">
        <v>442</v>
      </c>
      <c r="I24" s="6" t="s">
        <v>371</v>
      </c>
      <c r="J24" s="107"/>
      <c r="K24" s="5">
        <f>SUMIF(Entrées!C:C,A:A,Entrées!E:E)</f>
        <v>0</v>
      </c>
      <c r="L24" s="5">
        <f>SUMIF(Sorties!B:B,A:A,Sorties!D:D)</f>
        <v>0</v>
      </c>
      <c r="N24" s="3"/>
    </row>
    <row r="25" spans="1:14" x14ac:dyDescent="0.25">
      <c r="A25" s="106">
        <v>12316</v>
      </c>
      <c r="B25" s="6" t="s">
        <v>368</v>
      </c>
      <c r="C25" s="2">
        <v>5</v>
      </c>
      <c r="D25" s="100">
        <f t="shared" si="2"/>
        <v>5</v>
      </c>
      <c r="E25" s="1">
        <v>5</v>
      </c>
      <c r="F25" s="108">
        <v>15.01</v>
      </c>
      <c r="G25" s="108">
        <f t="shared" si="1"/>
        <v>75.05</v>
      </c>
      <c r="H25" s="6" t="s">
        <v>443</v>
      </c>
      <c r="I25" s="6" t="s">
        <v>371</v>
      </c>
      <c r="J25" s="107"/>
      <c r="K25" s="5">
        <f>SUMIF(Entrées!C:C,A:A,Entrées!E:E)</f>
        <v>0</v>
      </c>
      <c r="L25" s="5">
        <f>SUMIF(Sorties!B:B,A:A,Sorties!D:D)</f>
        <v>0</v>
      </c>
      <c r="N25" s="3"/>
    </row>
    <row r="26" spans="1:14" x14ac:dyDescent="0.25">
      <c r="A26" s="106">
        <v>14306</v>
      </c>
      <c r="B26" s="6" t="s">
        <v>368</v>
      </c>
      <c r="C26" s="2">
        <v>5</v>
      </c>
      <c r="D26" s="100">
        <f t="shared" si="2"/>
        <v>5</v>
      </c>
      <c r="E26" s="1">
        <v>5</v>
      </c>
      <c r="F26" s="108">
        <v>16.010000000000002</v>
      </c>
      <c r="G26" s="108">
        <f t="shared" si="1"/>
        <v>80.050000000000011</v>
      </c>
      <c r="H26" s="6" t="s">
        <v>484</v>
      </c>
      <c r="I26" s="6" t="s">
        <v>371</v>
      </c>
      <c r="J26" s="107"/>
      <c r="K26" s="5">
        <f>SUMIF(Entrées!C:C,A:A,Entrées!E:E)</f>
        <v>0</v>
      </c>
      <c r="L26" s="5">
        <f>SUMIF(Sorties!B:B,A:A,Sorties!D:D)</f>
        <v>0</v>
      </c>
      <c r="N26" s="3"/>
    </row>
    <row r="27" spans="1:14" x14ac:dyDescent="0.25">
      <c r="A27" s="106">
        <v>14320</v>
      </c>
      <c r="B27" s="6" t="s">
        <v>368</v>
      </c>
      <c r="C27" s="2">
        <v>1</v>
      </c>
      <c r="D27" s="100">
        <f t="shared" si="2"/>
        <v>1</v>
      </c>
      <c r="E27" s="1">
        <v>5</v>
      </c>
      <c r="F27" s="108">
        <v>17.010000000000002</v>
      </c>
      <c r="G27" s="108">
        <f t="shared" si="1"/>
        <v>17.010000000000002</v>
      </c>
      <c r="H27" s="6" t="s">
        <v>489</v>
      </c>
      <c r="I27" s="6" t="s">
        <v>371</v>
      </c>
      <c r="J27" s="107"/>
      <c r="K27" s="5">
        <f>SUMIF(Entrées!C:C,A:A,Entrées!E:E)</f>
        <v>0</v>
      </c>
      <c r="L27" s="5">
        <f>SUMIF(Sorties!B:B,A:A,Sorties!D:D)</f>
        <v>0</v>
      </c>
      <c r="N27" s="3"/>
    </row>
    <row r="28" spans="1:14" x14ac:dyDescent="0.25">
      <c r="A28" s="106">
        <v>14350</v>
      </c>
      <c r="B28" s="6" t="s">
        <v>368</v>
      </c>
      <c r="C28" s="2">
        <v>1</v>
      </c>
      <c r="D28" s="100">
        <f t="shared" si="2"/>
        <v>1</v>
      </c>
      <c r="E28" s="1">
        <v>1</v>
      </c>
      <c r="F28" s="108">
        <v>18.010000000000002</v>
      </c>
      <c r="G28" s="108">
        <f t="shared" si="1"/>
        <v>18.010000000000002</v>
      </c>
      <c r="H28" s="6" t="s">
        <v>496</v>
      </c>
      <c r="I28" s="6" t="s">
        <v>371</v>
      </c>
      <c r="J28" s="107"/>
      <c r="K28" s="5">
        <f>SUMIF(Entrées!C:C,A:A,Entrées!E:E)</f>
        <v>0</v>
      </c>
      <c r="L28" s="5">
        <f>SUMIF(Sorties!B:B,A:A,Sorties!D:D)</f>
        <v>0</v>
      </c>
      <c r="N28" s="3"/>
    </row>
    <row r="29" spans="1:14" x14ac:dyDescent="0.25">
      <c r="A29" s="106">
        <v>15350</v>
      </c>
      <c r="B29" s="6" t="s">
        <v>368</v>
      </c>
      <c r="C29" s="2">
        <v>2</v>
      </c>
      <c r="D29" s="100">
        <f t="shared" si="2"/>
        <v>2</v>
      </c>
      <c r="E29" s="1">
        <v>1</v>
      </c>
      <c r="F29" s="108">
        <v>19.010000000000002</v>
      </c>
      <c r="G29" s="108">
        <f t="shared" si="1"/>
        <v>38.020000000000003</v>
      </c>
      <c r="H29" s="6" t="s">
        <v>503</v>
      </c>
      <c r="I29" s="6" t="s">
        <v>371</v>
      </c>
      <c r="J29" s="107"/>
      <c r="K29" s="5">
        <f>SUMIF(Entrées!C:C,A:A,Entrées!E:E)</f>
        <v>0</v>
      </c>
      <c r="L29" s="5">
        <f>SUMIF(Sorties!B:B,A:A,Sorties!D:D)</f>
        <v>0</v>
      </c>
      <c r="N29" s="3"/>
    </row>
    <row r="30" spans="1:14" x14ac:dyDescent="0.25">
      <c r="A30" s="106">
        <v>15440</v>
      </c>
      <c r="B30" s="6" t="s">
        <v>271</v>
      </c>
      <c r="C30" s="2">
        <v>2</v>
      </c>
      <c r="D30" s="100">
        <f t="shared" si="2"/>
        <v>2</v>
      </c>
      <c r="E30" s="1">
        <v>1</v>
      </c>
      <c r="F30" s="108">
        <v>20.010000000000002</v>
      </c>
      <c r="G30" s="108">
        <f t="shared" si="1"/>
        <v>40.020000000000003</v>
      </c>
      <c r="H30" s="6" t="s">
        <v>273</v>
      </c>
      <c r="I30" s="6" t="s">
        <v>256</v>
      </c>
      <c r="J30" s="107"/>
      <c r="K30" s="5">
        <f>SUMIF(Entrées!C:C,A:A,Entrées!E:E)</f>
        <v>0</v>
      </c>
      <c r="L30" s="5">
        <f>SUMIF(Sorties!B:B,A:A,Sorties!D:D)</f>
        <v>0</v>
      </c>
      <c r="N30" s="3"/>
    </row>
    <row r="31" spans="1:14" x14ac:dyDescent="0.25">
      <c r="A31" s="106">
        <v>16545</v>
      </c>
      <c r="B31" s="6" t="s">
        <v>368</v>
      </c>
      <c r="C31" s="2">
        <v>1</v>
      </c>
      <c r="D31" s="100">
        <f t="shared" si="2"/>
        <v>1</v>
      </c>
      <c r="E31" s="1">
        <v>1</v>
      </c>
      <c r="F31" s="108">
        <v>21.01</v>
      </c>
      <c r="G31" s="108">
        <f t="shared" si="1"/>
        <v>21.01</v>
      </c>
      <c r="H31" s="6" t="s">
        <v>374</v>
      </c>
      <c r="I31" s="6" t="s">
        <v>371</v>
      </c>
      <c r="J31" s="107"/>
      <c r="K31" s="5">
        <f>SUMIF(Entrées!C:C,A:A,Entrées!E:E)</f>
        <v>0</v>
      </c>
      <c r="L31" s="5">
        <f>SUMIF(Sorties!B:B,A:A,Sorties!D:D)</f>
        <v>0</v>
      </c>
      <c r="N31" s="3"/>
    </row>
    <row r="32" spans="1:14" x14ac:dyDescent="0.25">
      <c r="A32" s="106">
        <v>19948</v>
      </c>
      <c r="B32" s="6" t="s">
        <v>368</v>
      </c>
      <c r="C32" s="2">
        <v>2</v>
      </c>
      <c r="D32" s="100">
        <f t="shared" si="2"/>
        <v>2</v>
      </c>
      <c r="E32" s="1">
        <v>1</v>
      </c>
      <c r="F32" s="108">
        <v>22.01</v>
      </c>
      <c r="G32" s="108">
        <f t="shared" si="1"/>
        <v>44.02</v>
      </c>
      <c r="H32" s="6" t="s">
        <v>395</v>
      </c>
      <c r="I32" s="6" t="s">
        <v>371</v>
      </c>
      <c r="J32" s="107"/>
      <c r="K32" s="5">
        <f>SUMIF(Entrées!C:C,A:A,Entrées!E:E)</f>
        <v>0</v>
      </c>
      <c r="L32" s="5">
        <f>SUMIF(Sorties!B:B,A:A,Sorties!D:D)</f>
        <v>0</v>
      </c>
      <c r="N32" s="3"/>
    </row>
    <row r="33" spans="1:14" x14ac:dyDescent="0.25">
      <c r="A33" s="106">
        <v>19950</v>
      </c>
      <c r="B33" s="6" t="s">
        <v>368</v>
      </c>
      <c r="C33" s="2">
        <v>2</v>
      </c>
      <c r="D33" s="100">
        <f t="shared" si="2"/>
        <v>2</v>
      </c>
      <c r="E33" s="1">
        <v>1</v>
      </c>
      <c r="F33" s="108">
        <v>23.01</v>
      </c>
      <c r="G33" s="108">
        <f t="shared" si="1"/>
        <v>46.02</v>
      </c>
      <c r="H33" s="6" t="s">
        <v>396</v>
      </c>
      <c r="I33" s="6" t="s">
        <v>371</v>
      </c>
      <c r="J33" s="107"/>
      <c r="K33" s="5">
        <f>SUMIF(Entrées!C:C,A:A,Entrées!E:E)</f>
        <v>0</v>
      </c>
      <c r="L33" s="5">
        <f>SUMIF(Sorties!B:B,A:A,Sorties!D:D)</f>
        <v>0</v>
      </c>
      <c r="N33" s="3"/>
    </row>
    <row r="34" spans="1:14" x14ac:dyDescent="0.25">
      <c r="A34" s="106">
        <v>28913</v>
      </c>
      <c r="B34" s="6" t="s">
        <v>196</v>
      </c>
      <c r="C34" s="2">
        <v>1</v>
      </c>
      <c r="D34" s="100">
        <f t="shared" si="2"/>
        <v>1</v>
      </c>
      <c r="E34" s="1">
        <v>1</v>
      </c>
      <c r="F34" s="108">
        <v>24.01</v>
      </c>
      <c r="G34" s="108">
        <f t="shared" si="1"/>
        <v>24.01</v>
      </c>
      <c r="H34" s="6" t="s">
        <v>198</v>
      </c>
      <c r="I34" s="6" t="s">
        <v>191</v>
      </c>
      <c r="J34" s="20"/>
      <c r="K34" s="5">
        <f>SUMIF(Entrées!C:C,A:A,Entrées!E:E)</f>
        <v>0</v>
      </c>
      <c r="L34" s="5">
        <f>SUMIF(Sorties!B:B,A:A,Sorties!D:D)</f>
        <v>0</v>
      </c>
      <c r="N34" s="3"/>
    </row>
    <row r="35" spans="1:14" x14ac:dyDescent="0.25">
      <c r="A35" s="106">
        <v>28956</v>
      </c>
      <c r="B35" s="6" t="s">
        <v>314</v>
      </c>
      <c r="C35" s="2">
        <v>3</v>
      </c>
      <c r="D35" s="100">
        <f t="shared" si="2"/>
        <v>3</v>
      </c>
      <c r="E35" s="1">
        <v>1</v>
      </c>
      <c r="F35" s="108">
        <v>25.01</v>
      </c>
      <c r="G35" s="108">
        <f t="shared" si="1"/>
        <v>75.03</v>
      </c>
      <c r="H35" s="6" t="s">
        <v>312</v>
      </c>
      <c r="I35" s="6" t="s">
        <v>191</v>
      </c>
      <c r="J35" s="107" t="s">
        <v>313</v>
      </c>
      <c r="K35" s="5">
        <f>SUMIF(Entrées!C:C,A:A,Entrées!E:E)</f>
        <v>0</v>
      </c>
      <c r="L35" s="5">
        <f>SUMIF(Sorties!B:B,A:A,Sorties!D:D)</f>
        <v>0</v>
      </c>
      <c r="N35" s="3"/>
    </row>
    <row r="36" spans="1:14" x14ac:dyDescent="0.25">
      <c r="A36" s="106">
        <v>29450</v>
      </c>
      <c r="B36" s="6" t="s">
        <v>314</v>
      </c>
      <c r="C36" s="2">
        <v>1</v>
      </c>
      <c r="D36" s="100">
        <f t="shared" si="2"/>
        <v>1</v>
      </c>
      <c r="E36" s="1">
        <v>1</v>
      </c>
      <c r="F36" s="108">
        <v>26.01</v>
      </c>
      <c r="G36" s="108">
        <f t="shared" si="1"/>
        <v>26.01</v>
      </c>
      <c r="H36" s="6" t="s">
        <v>315</v>
      </c>
      <c r="I36" s="6" t="s">
        <v>191</v>
      </c>
      <c r="J36" s="107" t="s">
        <v>316</v>
      </c>
      <c r="K36" s="5">
        <f>SUMIF(Entrées!C:C,A:A,Entrées!E:E)</f>
        <v>0</v>
      </c>
      <c r="L36" s="5">
        <f>SUMIF(Sorties!B:B,A:A,Sorties!D:D)</f>
        <v>0</v>
      </c>
      <c r="N36" s="3"/>
    </row>
    <row r="37" spans="1:14" x14ac:dyDescent="0.25">
      <c r="A37" s="106">
        <v>31106</v>
      </c>
      <c r="B37" s="6" t="s">
        <v>196</v>
      </c>
      <c r="C37" s="2">
        <v>1</v>
      </c>
      <c r="D37" s="100">
        <f t="shared" si="2"/>
        <v>1</v>
      </c>
      <c r="E37" s="1">
        <v>1</v>
      </c>
      <c r="F37" s="108">
        <v>27.01</v>
      </c>
      <c r="G37" s="108">
        <f>IF(F37&lt;&gt;"",F37*D37,"")</f>
        <v>27.01</v>
      </c>
      <c r="H37" s="6" t="s">
        <v>197</v>
      </c>
      <c r="I37" s="6" t="s">
        <v>191</v>
      </c>
      <c r="J37" s="20"/>
      <c r="K37" s="5">
        <f>SUMIF(Entrées!C:C,A:A,Entrées!E:E)</f>
        <v>0</v>
      </c>
      <c r="L37" s="5">
        <f>SUMIF(Sorties!B:B,A:A,Sorties!D:D)</f>
        <v>0</v>
      </c>
      <c r="N37" s="3"/>
    </row>
    <row r="38" spans="1:14" x14ac:dyDescent="0.25">
      <c r="A38" s="106">
        <v>34391</v>
      </c>
      <c r="B38" s="6" t="s">
        <v>629</v>
      </c>
      <c r="C38" s="2">
        <v>9</v>
      </c>
      <c r="D38" s="100">
        <f t="shared" si="2"/>
        <v>9</v>
      </c>
      <c r="E38" s="1">
        <v>5</v>
      </c>
      <c r="F38" s="108"/>
      <c r="G38" s="108"/>
      <c r="H38" s="6" t="s">
        <v>630</v>
      </c>
      <c r="I38" s="6" t="s">
        <v>595</v>
      </c>
      <c r="J38" s="107"/>
      <c r="K38" s="5">
        <f>SUMIF(Entrées!C:C,A:A,Entrées!E:E)</f>
        <v>0</v>
      </c>
      <c r="L38" s="5">
        <f>SUMIF(Sorties!B:B,A:A,Sorties!D:D)</f>
        <v>0</v>
      </c>
      <c r="N38" s="3"/>
    </row>
    <row r="39" spans="1:14" x14ac:dyDescent="0.25">
      <c r="A39" s="106">
        <v>37168</v>
      </c>
      <c r="B39" s="6" t="s">
        <v>607</v>
      </c>
      <c r="C39" s="2">
        <v>58</v>
      </c>
      <c r="D39" s="100">
        <f t="shared" si="2"/>
        <v>58</v>
      </c>
      <c r="E39" s="1">
        <v>5</v>
      </c>
      <c r="F39" s="108"/>
      <c r="G39" s="108" t="str">
        <f t="shared" si="1"/>
        <v/>
      </c>
      <c r="H39" s="6" t="s">
        <v>608</v>
      </c>
      <c r="I39" s="6" t="s">
        <v>595</v>
      </c>
      <c r="J39" s="107"/>
      <c r="K39" s="5">
        <f>SUMIF(Entrées!C:C,A:A,Entrées!E:E)</f>
        <v>0</v>
      </c>
      <c r="L39" s="5">
        <f>SUMIF(Sorties!B:B,A:A,Sorties!D:D)</f>
        <v>0</v>
      </c>
      <c r="N39" s="3"/>
    </row>
    <row r="40" spans="1:14" x14ac:dyDescent="0.25">
      <c r="A40" s="106">
        <v>67364</v>
      </c>
      <c r="B40" s="6" t="s">
        <v>632</v>
      </c>
      <c r="C40" s="2">
        <v>1</v>
      </c>
      <c r="D40" s="100">
        <f t="shared" si="2"/>
        <v>1</v>
      </c>
      <c r="E40" s="1">
        <v>1</v>
      </c>
      <c r="F40" s="108"/>
      <c r="G40" s="108" t="str">
        <f t="shared" si="1"/>
        <v/>
      </c>
      <c r="H40" s="6" t="s">
        <v>633</v>
      </c>
      <c r="I40" s="6" t="s">
        <v>595</v>
      </c>
      <c r="J40" s="107"/>
      <c r="K40" s="5">
        <f>SUMIF(Entrées!C:C,A:A,Entrées!E:E)</f>
        <v>0</v>
      </c>
      <c r="L40" s="5">
        <f>SUMIF(Sorties!B:B,A:A,Sorties!D:D)</f>
        <v>0</v>
      </c>
      <c r="N40" s="3"/>
    </row>
    <row r="41" spans="1:14" x14ac:dyDescent="0.25">
      <c r="A41" s="106">
        <v>76561</v>
      </c>
      <c r="B41" s="6" t="s">
        <v>98</v>
      </c>
      <c r="C41" s="2">
        <v>20</v>
      </c>
      <c r="D41" s="100">
        <f t="shared" si="2"/>
        <v>20</v>
      </c>
      <c r="E41" s="1">
        <v>5</v>
      </c>
      <c r="F41" s="108"/>
      <c r="G41" s="108" t="str">
        <f t="shared" si="1"/>
        <v/>
      </c>
      <c r="H41" s="6" t="s">
        <v>619</v>
      </c>
      <c r="I41" s="6" t="s">
        <v>595</v>
      </c>
      <c r="J41" s="107"/>
      <c r="K41" s="5">
        <f>SUMIF(Entrées!C:C,A:A,Entrées!E:E)</f>
        <v>0</v>
      </c>
      <c r="L41" s="5">
        <f>SUMIF(Sorties!B:B,A:A,Sorties!D:D)</f>
        <v>0</v>
      </c>
      <c r="N41" s="3"/>
    </row>
    <row r="42" spans="1:14" x14ac:dyDescent="0.25">
      <c r="A42" s="106">
        <v>77011</v>
      </c>
      <c r="B42" s="6" t="s">
        <v>559</v>
      </c>
      <c r="C42" s="2">
        <v>4</v>
      </c>
      <c r="D42" s="100">
        <f t="shared" si="2"/>
        <v>4</v>
      </c>
      <c r="E42" s="1">
        <v>1</v>
      </c>
      <c r="F42" s="108"/>
      <c r="G42" s="108" t="str">
        <f t="shared" si="1"/>
        <v/>
      </c>
      <c r="H42" s="6" t="s">
        <v>611</v>
      </c>
      <c r="I42" s="6" t="s">
        <v>595</v>
      </c>
      <c r="J42" s="107"/>
      <c r="K42" s="5">
        <f>SUMIF(Entrées!C:C,A:A,Entrées!E:E)</f>
        <v>0</v>
      </c>
      <c r="L42" s="5">
        <f>SUMIF(Sorties!B:B,A:A,Sorties!D:D)</f>
        <v>0</v>
      </c>
      <c r="N42" s="3"/>
    </row>
    <row r="43" spans="1:14" x14ac:dyDescent="0.25">
      <c r="A43" s="106">
        <v>77070</v>
      </c>
      <c r="B43" s="6" t="s">
        <v>594</v>
      </c>
      <c r="C43" s="2">
        <v>6</v>
      </c>
      <c r="D43" s="100">
        <f t="shared" si="2"/>
        <v>6</v>
      </c>
      <c r="E43" s="1">
        <v>1</v>
      </c>
      <c r="F43" s="108"/>
      <c r="G43" s="108" t="str">
        <f t="shared" si="1"/>
        <v/>
      </c>
      <c r="H43" s="6" t="s">
        <v>615</v>
      </c>
      <c r="I43" s="6" t="s">
        <v>595</v>
      </c>
      <c r="J43" s="107"/>
      <c r="K43" s="5">
        <f>SUMIF(Entrées!C:C,A:A,Entrées!E:E)</f>
        <v>0</v>
      </c>
      <c r="L43" s="5">
        <f>SUMIF(Sorties!B:B,A:A,Sorties!D:D)</f>
        <v>0</v>
      </c>
      <c r="N43" s="3"/>
    </row>
    <row r="44" spans="1:14" x14ac:dyDescent="0.25">
      <c r="A44" s="106">
        <v>77071</v>
      </c>
      <c r="B44" s="6" t="s">
        <v>594</v>
      </c>
      <c r="C44" s="2">
        <v>11</v>
      </c>
      <c r="D44" s="100">
        <f t="shared" si="2"/>
        <v>11</v>
      </c>
      <c r="E44" s="1">
        <v>1</v>
      </c>
      <c r="F44" s="108"/>
      <c r="G44" s="108" t="str">
        <f t="shared" si="1"/>
        <v/>
      </c>
      <c r="H44" s="6" t="s">
        <v>614</v>
      </c>
      <c r="I44" s="6" t="s">
        <v>595</v>
      </c>
      <c r="J44" s="107"/>
      <c r="K44" s="5">
        <f>SUMIF(Entrées!C:C,A:A,Entrées!E:E)</f>
        <v>0</v>
      </c>
      <c r="L44" s="5">
        <f>SUMIF(Sorties!B:B,A:A,Sorties!D:D)</f>
        <v>0</v>
      </c>
      <c r="N44" s="3"/>
    </row>
    <row r="45" spans="1:14" x14ac:dyDescent="0.25">
      <c r="A45" s="106">
        <v>77111</v>
      </c>
      <c r="B45" s="6" t="s">
        <v>553</v>
      </c>
      <c r="C45" s="2">
        <v>6</v>
      </c>
      <c r="D45" s="100">
        <f t="shared" si="2"/>
        <v>6</v>
      </c>
      <c r="E45" s="1">
        <v>1</v>
      </c>
      <c r="F45" s="108"/>
      <c r="G45" s="108" t="str">
        <f t="shared" si="1"/>
        <v/>
      </c>
      <c r="H45" s="6" t="s">
        <v>609</v>
      </c>
      <c r="I45" s="6" t="s">
        <v>595</v>
      </c>
      <c r="J45" s="107"/>
      <c r="K45" s="5">
        <f>SUMIF(Entrées!C:C,A:A,Entrées!E:E)</f>
        <v>0</v>
      </c>
      <c r="L45" s="5">
        <f>SUMIF(Sorties!B:B,A:A,Sorties!D:D)</f>
        <v>0</v>
      </c>
      <c r="N45" s="3"/>
    </row>
    <row r="46" spans="1:14" x14ac:dyDescent="0.25">
      <c r="A46" s="106">
        <v>77302</v>
      </c>
      <c r="B46" s="6" t="s">
        <v>553</v>
      </c>
      <c r="C46" s="2">
        <v>4</v>
      </c>
      <c r="D46" s="100">
        <f t="shared" si="2"/>
        <v>4</v>
      </c>
      <c r="E46" s="1">
        <v>1</v>
      </c>
      <c r="F46" s="108"/>
      <c r="G46" s="108" t="str">
        <f t="shared" si="1"/>
        <v/>
      </c>
      <c r="H46" s="6" t="s">
        <v>610</v>
      </c>
      <c r="I46" s="6" t="s">
        <v>595</v>
      </c>
      <c r="J46" s="107"/>
      <c r="K46" s="5">
        <f>SUMIF(Entrées!C:C,A:A,Entrées!E:E)</f>
        <v>0</v>
      </c>
      <c r="L46" s="5">
        <f>SUMIF(Sorties!B:B,A:A,Sorties!D:D)</f>
        <v>0</v>
      </c>
      <c r="N46" s="3"/>
    </row>
    <row r="47" spans="1:14" x14ac:dyDescent="0.25">
      <c r="A47" s="106">
        <v>78650</v>
      </c>
      <c r="B47" s="6" t="s">
        <v>553</v>
      </c>
      <c r="C47" s="2">
        <v>2</v>
      </c>
      <c r="D47" s="100">
        <f t="shared" si="2"/>
        <v>2</v>
      </c>
      <c r="E47" s="1">
        <v>1</v>
      </c>
      <c r="F47" s="108"/>
      <c r="G47" s="108" t="str">
        <f t="shared" si="1"/>
        <v/>
      </c>
      <c r="H47" s="6" t="s">
        <v>624</v>
      </c>
      <c r="I47" s="6" t="s">
        <v>595</v>
      </c>
      <c r="J47" s="107"/>
      <c r="K47" s="5">
        <f>SUMIF(Entrées!C:C,A:A,Entrées!E:E)</f>
        <v>0</v>
      </c>
      <c r="L47" s="5">
        <f>SUMIF(Sorties!B:B,A:A,Sorties!D:D)</f>
        <v>0</v>
      </c>
      <c r="N47" s="3"/>
    </row>
    <row r="48" spans="1:14" x14ac:dyDescent="0.25">
      <c r="A48" s="106">
        <v>78730</v>
      </c>
      <c r="B48" s="6" t="s">
        <v>553</v>
      </c>
      <c r="C48" s="2">
        <v>13</v>
      </c>
      <c r="D48" s="100">
        <f t="shared" si="2"/>
        <v>13</v>
      </c>
      <c r="E48" s="1">
        <v>1</v>
      </c>
      <c r="F48" s="108"/>
      <c r="G48" s="108" t="str">
        <f t="shared" si="1"/>
        <v/>
      </c>
      <c r="H48" s="6" t="s">
        <v>623</v>
      </c>
      <c r="I48" s="6" t="s">
        <v>595</v>
      </c>
      <c r="J48" s="107"/>
      <c r="K48" s="5">
        <f>SUMIF(Entrées!C:C,A:A,Entrées!E:E)</f>
        <v>0</v>
      </c>
      <c r="L48" s="5">
        <f>SUMIF(Sorties!B:B,A:A,Sorties!D:D)</f>
        <v>0</v>
      </c>
      <c r="N48" s="3"/>
    </row>
    <row r="49" spans="1:14" x14ac:dyDescent="0.25">
      <c r="A49" s="106">
        <v>78731</v>
      </c>
      <c r="B49" s="6" t="s">
        <v>553</v>
      </c>
      <c r="C49" s="2">
        <v>4</v>
      </c>
      <c r="D49" s="100">
        <f t="shared" si="2"/>
        <v>4</v>
      </c>
      <c r="E49" s="1">
        <v>1</v>
      </c>
      <c r="F49" s="108"/>
      <c r="G49" s="108" t="str">
        <f t="shared" si="1"/>
        <v/>
      </c>
      <c r="H49" s="6" t="s">
        <v>622</v>
      </c>
      <c r="I49" s="6" t="s">
        <v>595</v>
      </c>
      <c r="J49" s="107"/>
      <c r="K49" s="5">
        <f>SUMIF(Entrées!C:C,A:A,Entrées!E:E)</f>
        <v>0</v>
      </c>
      <c r="L49" s="5">
        <f>SUMIF(Sorties!B:B,A:A,Sorties!D:D)</f>
        <v>0</v>
      </c>
      <c r="N49" s="3"/>
    </row>
    <row r="50" spans="1:14" x14ac:dyDescent="0.25">
      <c r="A50" s="106">
        <v>78739</v>
      </c>
      <c r="B50" s="6" t="s">
        <v>553</v>
      </c>
      <c r="C50" s="2">
        <v>10</v>
      </c>
      <c r="D50" s="100">
        <f t="shared" si="2"/>
        <v>10</v>
      </c>
      <c r="E50" s="1">
        <v>1</v>
      </c>
      <c r="F50" s="108"/>
      <c r="G50" s="108" t="str">
        <f t="shared" si="1"/>
        <v/>
      </c>
      <c r="H50" s="6" t="s">
        <v>621</v>
      </c>
      <c r="I50" s="6" t="s">
        <v>595</v>
      </c>
      <c r="J50" s="107"/>
      <c r="K50" s="5">
        <f>SUMIF(Entrées!C:C,A:A,Entrées!E:E)</f>
        <v>0</v>
      </c>
      <c r="L50" s="5">
        <f>SUMIF(Sorties!B:B,A:A,Sorties!D:D)</f>
        <v>0</v>
      </c>
      <c r="N50" s="3"/>
    </row>
    <row r="51" spans="1:14" x14ac:dyDescent="0.25">
      <c r="A51" s="106">
        <v>78752</v>
      </c>
      <c r="B51" s="6" t="s">
        <v>553</v>
      </c>
      <c r="C51" s="2">
        <v>1</v>
      </c>
      <c r="D51" s="100">
        <f t="shared" si="2"/>
        <v>1</v>
      </c>
      <c r="E51" s="1">
        <v>1</v>
      </c>
      <c r="F51" s="108"/>
      <c r="G51" s="108" t="str">
        <f t="shared" si="1"/>
        <v/>
      </c>
      <c r="H51" s="6" t="s">
        <v>620</v>
      </c>
      <c r="I51" s="6" t="s">
        <v>595</v>
      </c>
      <c r="J51" s="107"/>
      <c r="K51" s="5">
        <f>SUMIF(Entrées!C:C,A:A,Entrées!E:E)</f>
        <v>0</v>
      </c>
      <c r="L51" s="5">
        <f>SUMIF(Sorties!B:B,A:A,Sorties!D:D)</f>
        <v>0</v>
      </c>
      <c r="N51" s="3"/>
    </row>
    <row r="52" spans="1:14" x14ac:dyDescent="0.25">
      <c r="A52" s="106">
        <v>88104</v>
      </c>
      <c r="B52" s="6" t="s">
        <v>602</v>
      </c>
      <c r="C52" s="2">
        <v>1</v>
      </c>
      <c r="D52" s="100">
        <f t="shared" si="2"/>
        <v>1</v>
      </c>
      <c r="E52" s="1">
        <v>1</v>
      </c>
      <c r="F52" s="108"/>
      <c r="G52" s="108" t="str">
        <f t="shared" si="1"/>
        <v/>
      </c>
      <c r="H52" s="6" t="s">
        <v>605</v>
      </c>
      <c r="I52" s="6" t="s">
        <v>595</v>
      </c>
      <c r="J52" s="107" t="s">
        <v>606</v>
      </c>
      <c r="K52" s="5">
        <f>SUMIF(Entrées!C:C,A:A,Entrées!E:E)</f>
        <v>0</v>
      </c>
      <c r="L52" s="5">
        <f>SUMIF(Sorties!B:B,A:A,Sorties!D:D)</f>
        <v>0</v>
      </c>
      <c r="N52" s="3"/>
    </row>
    <row r="53" spans="1:14" x14ac:dyDescent="0.25">
      <c r="A53" s="106">
        <v>88124</v>
      </c>
      <c r="B53" s="6" t="s">
        <v>602</v>
      </c>
      <c r="C53" s="2">
        <v>2</v>
      </c>
      <c r="D53" s="100">
        <f t="shared" si="2"/>
        <v>2</v>
      </c>
      <c r="E53" s="1">
        <v>1</v>
      </c>
      <c r="F53" s="108"/>
      <c r="G53" s="108" t="str">
        <f t="shared" si="1"/>
        <v/>
      </c>
      <c r="H53" s="6" t="s">
        <v>603</v>
      </c>
      <c r="I53" s="6" t="s">
        <v>595</v>
      </c>
      <c r="J53" s="107" t="s">
        <v>604</v>
      </c>
      <c r="K53" s="5">
        <f>SUMIF(Entrées!C:C,A:A,Entrées!E:E)</f>
        <v>0</v>
      </c>
      <c r="L53" s="5">
        <f>SUMIF(Sorties!B:B,A:A,Sorties!D:D)</f>
        <v>0</v>
      </c>
      <c r="N53" s="3"/>
    </row>
    <row r="54" spans="1:14" x14ac:dyDescent="0.25">
      <c r="A54" s="106">
        <v>134523</v>
      </c>
      <c r="B54" s="6" t="s">
        <v>512</v>
      </c>
      <c r="C54" s="2">
        <v>100</v>
      </c>
      <c r="D54" s="100">
        <f t="shared" si="2"/>
        <v>99</v>
      </c>
      <c r="E54" s="1">
        <v>10</v>
      </c>
      <c r="F54" s="108"/>
      <c r="G54" s="108" t="str">
        <f t="shared" si="1"/>
        <v/>
      </c>
      <c r="H54" s="6" t="s">
        <v>513</v>
      </c>
      <c r="I54" s="6" t="s">
        <v>514</v>
      </c>
      <c r="J54" s="107"/>
      <c r="K54" s="5">
        <f>SUMIF(Entrées!C:C,A:A,Entrées!E:E)</f>
        <v>0</v>
      </c>
      <c r="L54" s="5">
        <f>SUMIF(Sorties!B:B,A:A,Sorties!D:D)</f>
        <v>1</v>
      </c>
      <c r="N54" s="3"/>
    </row>
    <row r="55" spans="1:14" x14ac:dyDescent="0.25">
      <c r="A55" s="106">
        <v>134623</v>
      </c>
      <c r="B55" s="6" t="s">
        <v>512</v>
      </c>
      <c r="C55" s="2">
        <v>100</v>
      </c>
      <c r="D55" s="100">
        <f t="shared" si="2"/>
        <v>100</v>
      </c>
      <c r="E55" s="1">
        <v>10</v>
      </c>
      <c r="F55" s="108"/>
      <c r="G55" s="108" t="str">
        <f t="shared" si="1"/>
        <v/>
      </c>
      <c r="H55" s="6" t="s">
        <v>515</v>
      </c>
      <c r="I55" s="6" t="s">
        <v>514</v>
      </c>
      <c r="J55" s="107"/>
      <c r="K55" s="5">
        <f>SUMIF(Entrées!C:C,A:A,Entrées!E:E)</f>
        <v>0</v>
      </c>
      <c r="L55" s="5">
        <f>SUMIF(Sorties!B:B,A:A,Sorties!D:D)</f>
        <v>0</v>
      </c>
      <c r="N55" s="3"/>
    </row>
    <row r="56" spans="1:14" x14ac:dyDescent="0.25">
      <c r="A56" s="106">
        <v>420013</v>
      </c>
      <c r="B56" s="6" t="s">
        <v>99</v>
      </c>
      <c r="C56" s="2">
        <v>1</v>
      </c>
      <c r="D56" s="100">
        <f t="shared" si="2"/>
        <v>1</v>
      </c>
      <c r="E56" s="1">
        <v>1</v>
      </c>
      <c r="F56" s="108"/>
      <c r="G56" s="108" t="str">
        <f t="shared" si="1"/>
        <v/>
      </c>
      <c r="H56" s="6" t="s">
        <v>217</v>
      </c>
      <c r="I56" s="6" t="s">
        <v>191</v>
      </c>
      <c r="J56" s="20"/>
      <c r="K56" s="5">
        <f>SUMIF(Entrées!C:C,A:A,Entrées!E:E)</f>
        <v>0</v>
      </c>
      <c r="L56" s="5">
        <f>SUMIF(Sorties!B:B,A:A,Sorties!D:D)</f>
        <v>0</v>
      </c>
      <c r="N56" s="3"/>
    </row>
    <row r="57" spans="1:14" x14ac:dyDescent="0.25">
      <c r="A57" s="106">
        <v>520610</v>
      </c>
      <c r="B57" s="6" t="s">
        <v>368</v>
      </c>
      <c r="C57" s="2">
        <v>2</v>
      </c>
      <c r="D57" s="100">
        <f t="shared" si="2"/>
        <v>2</v>
      </c>
      <c r="E57" s="1">
        <v>5</v>
      </c>
      <c r="F57" s="108"/>
      <c r="G57" s="108" t="str">
        <f t="shared" si="1"/>
        <v/>
      </c>
      <c r="H57" s="6" t="s">
        <v>406</v>
      </c>
      <c r="I57" s="6" t="s">
        <v>371</v>
      </c>
      <c r="J57" s="107"/>
      <c r="K57" s="5">
        <f>SUMIF(Entrées!C:C,A:A,Entrées!E:E)</f>
        <v>0</v>
      </c>
      <c r="L57" s="5">
        <f>SUMIF(Sorties!B:B,A:A,Sorties!D:D)</f>
        <v>0</v>
      </c>
      <c r="N57" s="3"/>
    </row>
    <row r="58" spans="1:14" x14ac:dyDescent="0.25">
      <c r="A58" s="106">
        <v>520612</v>
      </c>
      <c r="B58" s="6" t="s">
        <v>368</v>
      </c>
      <c r="C58" s="2">
        <v>10</v>
      </c>
      <c r="D58" s="100">
        <f t="shared" si="2"/>
        <v>10</v>
      </c>
      <c r="E58" s="1">
        <v>5</v>
      </c>
      <c r="F58" s="108"/>
      <c r="G58" s="108" t="str">
        <f t="shared" si="1"/>
        <v/>
      </c>
      <c r="H58" s="6" t="s">
        <v>408</v>
      </c>
      <c r="I58" s="6" t="s">
        <v>371</v>
      </c>
      <c r="J58" s="107"/>
      <c r="K58" s="5">
        <f>SUMIF(Entrées!C:C,A:A,Entrées!E:E)</f>
        <v>0</v>
      </c>
      <c r="L58" s="5">
        <f>SUMIF(Sorties!B:B,A:A,Sorties!D:D)</f>
        <v>0</v>
      </c>
      <c r="N58" s="3"/>
    </row>
    <row r="59" spans="1:14" x14ac:dyDescent="0.25">
      <c r="A59" s="106">
        <v>520617</v>
      </c>
      <c r="B59" s="6" t="s">
        <v>368</v>
      </c>
      <c r="C59" s="2">
        <v>2</v>
      </c>
      <c r="D59" s="100">
        <f t="shared" si="2"/>
        <v>2</v>
      </c>
      <c r="E59" s="1">
        <v>5</v>
      </c>
      <c r="F59" s="108"/>
      <c r="G59" s="108" t="str">
        <f t="shared" si="1"/>
        <v/>
      </c>
      <c r="H59" s="6" t="s">
        <v>415</v>
      </c>
      <c r="I59" s="6" t="s">
        <v>371</v>
      </c>
      <c r="J59" s="107"/>
      <c r="K59" s="5">
        <f>SUMIF(Entrées!C:C,A:A,Entrées!E:E)</f>
        <v>0</v>
      </c>
      <c r="L59" s="5">
        <f>SUMIF(Sorties!B:B,A:A,Sorties!D:D)</f>
        <v>0</v>
      </c>
      <c r="N59" s="3"/>
    </row>
    <row r="60" spans="1:14" x14ac:dyDescent="0.25">
      <c r="A60" s="106">
        <v>520619</v>
      </c>
      <c r="B60" s="6" t="s">
        <v>368</v>
      </c>
      <c r="C60" s="2">
        <v>2</v>
      </c>
      <c r="D60" s="100">
        <f t="shared" si="2"/>
        <v>2</v>
      </c>
      <c r="E60" s="1">
        <v>5</v>
      </c>
      <c r="F60" s="108"/>
      <c r="G60" s="108" t="str">
        <f t="shared" si="1"/>
        <v/>
      </c>
      <c r="H60" s="6" t="s">
        <v>418</v>
      </c>
      <c r="I60" s="6" t="s">
        <v>371</v>
      </c>
      <c r="J60" s="107"/>
      <c r="K60" s="5">
        <f>SUMIF(Entrées!C:C,A:A,Entrées!E:E)</f>
        <v>0</v>
      </c>
      <c r="L60" s="5">
        <f>SUMIF(Sorties!B:B,A:A,Sorties!D:D)</f>
        <v>0</v>
      </c>
      <c r="N60" s="3"/>
    </row>
    <row r="61" spans="1:14" x14ac:dyDescent="0.25">
      <c r="A61" s="106">
        <v>520621</v>
      </c>
      <c r="B61" s="6" t="s">
        <v>368</v>
      </c>
      <c r="C61" s="2">
        <v>1</v>
      </c>
      <c r="D61" s="100">
        <f t="shared" si="2"/>
        <v>1</v>
      </c>
      <c r="E61" s="1">
        <v>5</v>
      </c>
      <c r="F61" s="108"/>
      <c r="G61" s="108" t="str">
        <f t="shared" si="1"/>
        <v/>
      </c>
      <c r="H61" s="6" t="s">
        <v>421</v>
      </c>
      <c r="I61" s="6" t="s">
        <v>371</v>
      </c>
      <c r="J61" s="107"/>
      <c r="K61" s="5">
        <f>SUMIF(Entrées!C:C,A:A,Entrées!E:E)</f>
        <v>0</v>
      </c>
      <c r="L61" s="5">
        <f>SUMIF(Sorties!B:B,A:A,Sorties!D:D)</f>
        <v>0</v>
      </c>
      <c r="N61" s="3"/>
    </row>
    <row r="62" spans="1:14" x14ac:dyDescent="0.25">
      <c r="A62" s="106">
        <v>520624</v>
      </c>
      <c r="B62" s="6" t="s">
        <v>368</v>
      </c>
      <c r="C62" s="2">
        <v>2</v>
      </c>
      <c r="D62" s="100">
        <f t="shared" si="2"/>
        <v>2</v>
      </c>
      <c r="E62" s="1">
        <v>5</v>
      </c>
      <c r="F62" s="108"/>
      <c r="G62" s="108" t="str">
        <f t="shared" si="1"/>
        <v/>
      </c>
      <c r="H62" s="6" t="s">
        <v>426</v>
      </c>
      <c r="I62" s="6" t="s">
        <v>371</v>
      </c>
      <c r="J62" s="107"/>
      <c r="K62" s="5">
        <f>SUMIF(Entrées!C:C,A:A,Entrées!E:E)</f>
        <v>0</v>
      </c>
      <c r="L62" s="5">
        <f>SUMIF(Sorties!B:B,A:A,Sorties!D:D)</f>
        <v>0</v>
      </c>
      <c r="N62" s="3"/>
    </row>
    <row r="63" spans="1:14" x14ac:dyDescent="0.25">
      <c r="A63" s="106">
        <v>520625</v>
      </c>
      <c r="B63" s="6" t="s">
        <v>368</v>
      </c>
      <c r="C63" s="2">
        <v>5</v>
      </c>
      <c r="D63" s="100">
        <f t="shared" si="2"/>
        <v>5</v>
      </c>
      <c r="E63" s="1">
        <v>5</v>
      </c>
      <c r="F63" s="108"/>
      <c r="G63" s="108" t="str">
        <f t="shared" si="1"/>
        <v/>
      </c>
      <c r="H63" s="6" t="s">
        <v>427</v>
      </c>
      <c r="I63" s="6" t="s">
        <v>371</v>
      </c>
      <c r="J63" s="107"/>
      <c r="K63" s="5">
        <f>SUMIF(Entrées!C:C,A:A,Entrées!E:E)</f>
        <v>0</v>
      </c>
      <c r="L63" s="5">
        <f>SUMIF(Sorties!B:B,A:A,Sorties!D:D)</f>
        <v>0</v>
      </c>
      <c r="N63" s="3"/>
    </row>
    <row r="64" spans="1:14" x14ac:dyDescent="0.25">
      <c r="A64" s="106">
        <v>520626</v>
      </c>
      <c r="B64" s="6" t="s">
        <v>368</v>
      </c>
      <c r="C64" s="2">
        <v>2</v>
      </c>
      <c r="D64" s="100">
        <f t="shared" si="2"/>
        <v>2</v>
      </c>
      <c r="E64" s="1">
        <v>5</v>
      </c>
      <c r="F64" s="108"/>
      <c r="G64" s="108" t="str">
        <f t="shared" si="1"/>
        <v/>
      </c>
      <c r="H64" s="6" t="s">
        <v>428</v>
      </c>
      <c r="I64" s="6" t="s">
        <v>371</v>
      </c>
      <c r="J64" s="107"/>
      <c r="K64" s="5">
        <f>SUMIF(Entrées!C:C,A:A,Entrées!E:E)</f>
        <v>0</v>
      </c>
      <c r="L64" s="5">
        <f>SUMIF(Sorties!B:B,A:A,Sorties!D:D)</f>
        <v>0</v>
      </c>
      <c r="N64" s="3"/>
    </row>
    <row r="65" spans="1:14" x14ac:dyDescent="0.25">
      <c r="A65" s="106">
        <v>522507</v>
      </c>
      <c r="B65" s="6" t="s">
        <v>368</v>
      </c>
      <c r="C65" s="2">
        <v>10</v>
      </c>
      <c r="D65" s="100">
        <f t="shared" si="2"/>
        <v>10</v>
      </c>
      <c r="E65" s="1">
        <v>5</v>
      </c>
      <c r="F65" s="108"/>
      <c r="G65" s="108" t="str">
        <f t="shared" si="1"/>
        <v/>
      </c>
      <c r="H65" s="6" t="s">
        <v>405</v>
      </c>
      <c r="I65" s="6" t="s">
        <v>371</v>
      </c>
      <c r="J65" s="107"/>
      <c r="K65" s="5">
        <f>SUMIF(Entrées!C:C,A:A,Entrées!E:E)</f>
        <v>0</v>
      </c>
      <c r="L65" s="5">
        <f>SUMIF(Sorties!B:B,A:A,Sorties!D:D)</f>
        <v>0</v>
      </c>
      <c r="N65" s="3"/>
    </row>
    <row r="66" spans="1:14" x14ac:dyDescent="0.25">
      <c r="A66" s="106">
        <v>522510</v>
      </c>
      <c r="B66" s="6" t="s">
        <v>368</v>
      </c>
      <c r="C66" s="2">
        <v>20</v>
      </c>
      <c r="D66" s="100">
        <f t="shared" si="2"/>
        <v>20</v>
      </c>
      <c r="E66" s="1">
        <v>5</v>
      </c>
      <c r="F66" s="108"/>
      <c r="G66" s="108" t="str">
        <f t="shared" si="1"/>
        <v/>
      </c>
      <c r="H66" s="6" t="s">
        <v>407</v>
      </c>
      <c r="I66" s="6" t="s">
        <v>371</v>
      </c>
      <c r="J66" s="107"/>
      <c r="K66" s="5">
        <f>SUMIF(Entrées!C:C,A:A,Entrées!E:E)</f>
        <v>0</v>
      </c>
      <c r="L66" s="5">
        <f>SUMIF(Sorties!B:B,A:A,Sorties!D:D)</f>
        <v>0</v>
      </c>
      <c r="N66" s="3"/>
    </row>
    <row r="67" spans="1:14" x14ac:dyDescent="0.25">
      <c r="A67" s="106">
        <v>522512</v>
      </c>
      <c r="B67" s="6" t="s">
        <v>368</v>
      </c>
      <c r="C67" s="2">
        <v>10</v>
      </c>
      <c r="D67" s="100">
        <f t="shared" si="2"/>
        <v>10</v>
      </c>
      <c r="E67" s="1">
        <v>5</v>
      </c>
      <c r="F67" s="108"/>
      <c r="G67" s="108" t="str">
        <f t="shared" si="1"/>
        <v/>
      </c>
      <c r="H67" s="6" t="s">
        <v>409</v>
      </c>
      <c r="I67" s="6" t="s">
        <v>371</v>
      </c>
      <c r="J67" s="107"/>
      <c r="K67" s="5">
        <f>SUMIF(Entrées!C:C,A:A,Entrées!E:E)</f>
        <v>0</v>
      </c>
      <c r="L67" s="5">
        <f>SUMIF(Sorties!B:B,A:A,Sorties!D:D)</f>
        <v>0</v>
      </c>
      <c r="N67" s="3"/>
    </row>
    <row r="68" spans="1:14" x14ac:dyDescent="0.25">
      <c r="A68" s="106">
        <v>522513</v>
      </c>
      <c r="B68" s="6" t="s">
        <v>368</v>
      </c>
      <c r="C68" s="2">
        <v>10</v>
      </c>
      <c r="D68" s="100">
        <f t="shared" si="2"/>
        <v>10</v>
      </c>
      <c r="E68" s="1">
        <v>5</v>
      </c>
      <c r="F68" s="108"/>
      <c r="G68" s="108" t="str">
        <f t="shared" si="1"/>
        <v/>
      </c>
      <c r="H68" s="6" t="s">
        <v>410</v>
      </c>
      <c r="I68" s="6" t="s">
        <v>371</v>
      </c>
      <c r="J68" s="107"/>
      <c r="K68" s="5">
        <f>SUMIF(Entrées!C:C,A:A,Entrées!E:E)</f>
        <v>0</v>
      </c>
      <c r="L68" s="5">
        <f>SUMIF(Sorties!B:B,A:A,Sorties!D:D)</f>
        <v>0</v>
      </c>
      <c r="N68" s="3"/>
    </row>
    <row r="69" spans="1:14" x14ac:dyDescent="0.25">
      <c r="A69" s="106">
        <v>522514</v>
      </c>
      <c r="B69" s="6" t="s">
        <v>368</v>
      </c>
      <c r="C69" s="2">
        <v>30</v>
      </c>
      <c r="D69" s="100">
        <f t="shared" si="2"/>
        <v>30</v>
      </c>
      <c r="E69" s="1">
        <v>5</v>
      </c>
      <c r="F69" s="108"/>
      <c r="G69" s="108" t="str">
        <f t="shared" si="1"/>
        <v/>
      </c>
      <c r="H69" s="6" t="s">
        <v>411</v>
      </c>
      <c r="I69" s="6" t="s">
        <v>371</v>
      </c>
      <c r="J69" s="107"/>
      <c r="K69" s="5">
        <f>SUMIF(Entrées!C:C,A:A,Entrées!E:E)</f>
        <v>0</v>
      </c>
      <c r="L69" s="5">
        <f>SUMIF(Sorties!B:B,A:A,Sorties!D:D)</f>
        <v>0</v>
      </c>
      <c r="N69" s="3"/>
    </row>
    <row r="70" spans="1:14" x14ac:dyDescent="0.25">
      <c r="A70" s="106">
        <v>522515</v>
      </c>
      <c r="B70" s="6" t="s">
        <v>368</v>
      </c>
      <c r="C70" s="2">
        <v>25</v>
      </c>
      <c r="D70" s="100">
        <f t="shared" si="2"/>
        <v>25</v>
      </c>
      <c r="E70" s="1">
        <v>5</v>
      </c>
      <c r="F70" s="108"/>
      <c r="G70" s="108" t="str">
        <f t="shared" si="1"/>
        <v/>
      </c>
      <c r="H70" s="6" t="s">
        <v>412</v>
      </c>
      <c r="I70" s="6" t="s">
        <v>371</v>
      </c>
      <c r="J70" s="107"/>
      <c r="K70" s="5">
        <f>SUMIF(Entrées!C:C,A:A,Entrées!E:E)</f>
        <v>0</v>
      </c>
      <c r="L70" s="5">
        <f>SUMIF(Sorties!B:B,A:A,Sorties!D:D)</f>
        <v>0</v>
      </c>
      <c r="N70" s="3"/>
    </row>
    <row r="71" spans="1:14" x14ac:dyDescent="0.25">
      <c r="A71" s="106">
        <v>522516</v>
      </c>
      <c r="B71" s="6" t="s">
        <v>368</v>
      </c>
      <c r="C71" s="2">
        <v>20</v>
      </c>
      <c r="D71" s="100">
        <f t="shared" si="2"/>
        <v>20</v>
      </c>
      <c r="E71" s="1">
        <v>5</v>
      </c>
      <c r="F71" s="108"/>
      <c r="G71" s="108" t="str">
        <f t="shared" ref="G71:G134" si="3">IF(F71&lt;&gt;"",F71*D71,"")</f>
        <v/>
      </c>
      <c r="H71" s="6" t="s">
        <v>413</v>
      </c>
      <c r="I71" s="6" t="s">
        <v>371</v>
      </c>
      <c r="J71" s="107"/>
      <c r="K71" s="5">
        <f>SUMIF(Entrées!C:C,A:A,Entrées!E:E)</f>
        <v>0</v>
      </c>
      <c r="L71" s="5">
        <f>SUMIF(Sorties!B:B,A:A,Sorties!D:D)</f>
        <v>0</v>
      </c>
      <c r="N71" s="3"/>
    </row>
    <row r="72" spans="1:14" x14ac:dyDescent="0.25">
      <c r="A72" s="106">
        <v>522517</v>
      </c>
      <c r="B72" s="6" t="s">
        <v>368</v>
      </c>
      <c r="C72" s="2">
        <v>73</v>
      </c>
      <c r="D72" s="100">
        <f t="shared" si="2"/>
        <v>73</v>
      </c>
      <c r="E72" s="1">
        <v>5</v>
      </c>
      <c r="F72" s="108"/>
      <c r="G72" s="108" t="str">
        <f t="shared" si="3"/>
        <v/>
      </c>
      <c r="H72" s="6" t="s">
        <v>414</v>
      </c>
      <c r="I72" s="6" t="s">
        <v>371</v>
      </c>
      <c r="J72" s="107"/>
      <c r="K72" s="5">
        <f>SUMIF(Entrées!C:C,A:A,Entrées!E:E)</f>
        <v>0</v>
      </c>
      <c r="L72" s="5">
        <f>SUMIF(Sorties!B:B,A:A,Sorties!D:D)</f>
        <v>0</v>
      </c>
      <c r="N72" s="3"/>
    </row>
    <row r="73" spans="1:14" x14ac:dyDescent="0.25">
      <c r="A73" s="106">
        <v>522518</v>
      </c>
      <c r="B73" s="6" t="s">
        <v>368</v>
      </c>
      <c r="C73" s="2">
        <v>12</v>
      </c>
      <c r="D73" s="100">
        <f t="shared" si="2"/>
        <v>12</v>
      </c>
      <c r="E73" s="1">
        <v>5</v>
      </c>
      <c r="F73" s="108"/>
      <c r="G73" s="108" t="str">
        <f t="shared" si="3"/>
        <v/>
      </c>
      <c r="H73" s="6" t="s">
        <v>416</v>
      </c>
      <c r="I73" s="6" t="s">
        <v>371</v>
      </c>
      <c r="J73" s="107"/>
      <c r="K73" s="5">
        <f>SUMIF(Entrées!C:C,A:A,Entrées!E:E)</f>
        <v>0</v>
      </c>
      <c r="L73" s="5">
        <f>SUMIF(Sorties!B:B,A:A,Sorties!D:D)</f>
        <v>0</v>
      </c>
      <c r="N73" s="3"/>
    </row>
    <row r="74" spans="1:14" x14ac:dyDescent="0.25">
      <c r="A74" s="106">
        <v>522519</v>
      </c>
      <c r="B74" s="6" t="s">
        <v>368</v>
      </c>
      <c r="C74" s="2">
        <v>2</v>
      </c>
      <c r="D74" s="100">
        <f t="shared" ref="D74:D137" si="4">C74+K74-L74</f>
        <v>2</v>
      </c>
      <c r="E74" s="1">
        <v>5</v>
      </c>
      <c r="F74" s="108"/>
      <c r="G74" s="108" t="str">
        <f t="shared" si="3"/>
        <v/>
      </c>
      <c r="H74" s="6" t="s">
        <v>417</v>
      </c>
      <c r="I74" s="6" t="s">
        <v>371</v>
      </c>
      <c r="J74" s="107"/>
      <c r="K74" s="5">
        <f>SUMIF(Entrées!C:C,A:A,Entrées!E:E)</f>
        <v>0</v>
      </c>
      <c r="L74" s="5">
        <f>SUMIF(Sorties!B:B,A:A,Sorties!D:D)</f>
        <v>0</v>
      </c>
      <c r="N74" s="3"/>
    </row>
    <row r="75" spans="1:14" x14ac:dyDescent="0.25">
      <c r="A75" s="106">
        <v>522520</v>
      </c>
      <c r="B75" s="6" t="s">
        <v>368</v>
      </c>
      <c r="C75" s="2">
        <v>2</v>
      </c>
      <c r="D75" s="100">
        <f t="shared" si="4"/>
        <v>2</v>
      </c>
      <c r="E75" s="1">
        <v>5</v>
      </c>
      <c r="F75" s="108"/>
      <c r="G75" s="108" t="str">
        <f t="shared" si="3"/>
        <v/>
      </c>
      <c r="H75" s="6" t="s">
        <v>419</v>
      </c>
      <c r="I75" s="6" t="s">
        <v>371</v>
      </c>
      <c r="J75" s="107"/>
      <c r="K75" s="5">
        <f>SUMIF(Entrées!C:C,A:A,Entrées!E:E)</f>
        <v>0</v>
      </c>
      <c r="L75" s="5">
        <f>SUMIF(Sorties!B:B,A:A,Sorties!D:D)</f>
        <v>0</v>
      </c>
      <c r="N75" s="3"/>
    </row>
    <row r="76" spans="1:14" x14ac:dyDescent="0.25">
      <c r="A76" s="106">
        <v>522521</v>
      </c>
      <c r="B76" s="6" t="s">
        <v>368</v>
      </c>
      <c r="C76" s="2">
        <v>11</v>
      </c>
      <c r="D76" s="100">
        <f t="shared" si="4"/>
        <v>11</v>
      </c>
      <c r="E76" s="1">
        <v>5</v>
      </c>
      <c r="F76" s="108"/>
      <c r="G76" s="108" t="str">
        <f t="shared" si="3"/>
        <v/>
      </c>
      <c r="H76" s="6" t="s">
        <v>420</v>
      </c>
      <c r="I76" s="6" t="s">
        <v>371</v>
      </c>
      <c r="J76" s="107"/>
      <c r="K76" s="5">
        <f>SUMIF(Entrées!C:C,A:A,Entrées!E:E)</f>
        <v>0</v>
      </c>
      <c r="L76" s="5">
        <f>SUMIF(Sorties!B:B,A:A,Sorties!D:D)</f>
        <v>0</v>
      </c>
      <c r="N76" s="3"/>
    </row>
    <row r="77" spans="1:14" x14ac:dyDescent="0.25">
      <c r="A77" s="106">
        <v>522522</v>
      </c>
      <c r="B77" s="6" t="s">
        <v>368</v>
      </c>
      <c r="C77" s="2">
        <v>7</v>
      </c>
      <c r="D77" s="100">
        <f t="shared" si="4"/>
        <v>7</v>
      </c>
      <c r="E77" s="1">
        <v>5</v>
      </c>
      <c r="F77" s="108"/>
      <c r="G77" s="108" t="str">
        <f t="shared" si="3"/>
        <v/>
      </c>
      <c r="H77" s="6" t="s">
        <v>422</v>
      </c>
      <c r="I77" s="6" t="s">
        <v>371</v>
      </c>
      <c r="J77" s="107"/>
      <c r="K77" s="5">
        <f>SUMIF(Entrées!C:C,A:A,Entrées!E:E)</f>
        <v>0</v>
      </c>
      <c r="L77" s="5">
        <f>SUMIF(Sorties!B:B,A:A,Sorties!D:D)</f>
        <v>0</v>
      </c>
      <c r="N77" s="3"/>
    </row>
    <row r="78" spans="1:14" x14ac:dyDescent="0.25">
      <c r="A78" s="106">
        <v>522523</v>
      </c>
      <c r="B78" s="6" t="s">
        <v>368</v>
      </c>
      <c r="C78" s="2">
        <v>3</v>
      </c>
      <c r="D78" s="100">
        <f t="shared" si="4"/>
        <v>3</v>
      </c>
      <c r="E78" s="1">
        <v>5</v>
      </c>
      <c r="F78" s="108"/>
      <c r="G78" s="108" t="str">
        <f t="shared" si="3"/>
        <v/>
      </c>
      <c r="H78" s="6" t="s">
        <v>423</v>
      </c>
      <c r="I78" s="6" t="s">
        <v>371</v>
      </c>
      <c r="J78" s="107"/>
      <c r="K78" s="5">
        <f>SUMIF(Entrées!C:C,A:A,Entrées!E:E)</f>
        <v>0</v>
      </c>
      <c r="L78" s="5">
        <f>SUMIF(Sorties!B:B,A:A,Sorties!D:D)</f>
        <v>0</v>
      </c>
      <c r="N78" s="3"/>
    </row>
    <row r="79" spans="1:14" x14ac:dyDescent="0.25">
      <c r="A79" s="106">
        <v>522524</v>
      </c>
      <c r="B79" s="6" t="s">
        <v>368</v>
      </c>
      <c r="C79" s="2">
        <v>3</v>
      </c>
      <c r="D79" s="100">
        <f t="shared" si="4"/>
        <v>3</v>
      </c>
      <c r="E79" s="1">
        <v>5</v>
      </c>
      <c r="F79" s="108"/>
      <c r="G79" s="108" t="str">
        <f t="shared" si="3"/>
        <v/>
      </c>
      <c r="H79" s="6" t="s">
        <v>424</v>
      </c>
      <c r="I79" s="6" t="s">
        <v>371</v>
      </c>
      <c r="J79" s="107"/>
      <c r="K79" s="5">
        <f>SUMIF(Entrées!C:C,A:A,Entrées!E:E)</f>
        <v>0</v>
      </c>
      <c r="L79" s="5">
        <f>SUMIF(Sorties!B:B,A:A,Sorties!D:D)</f>
        <v>0</v>
      </c>
      <c r="N79" s="3"/>
    </row>
    <row r="80" spans="1:14" x14ac:dyDescent="0.25">
      <c r="A80" s="106">
        <v>522525</v>
      </c>
      <c r="B80" s="6" t="s">
        <v>368</v>
      </c>
      <c r="C80" s="2">
        <v>5</v>
      </c>
      <c r="D80" s="100">
        <f t="shared" si="4"/>
        <v>5</v>
      </c>
      <c r="E80" s="1">
        <v>5</v>
      </c>
      <c r="F80" s="108"/>
      <c r="G80" s="108" t="str">
        <f t="shared" si="3"/>
        <v/>
      </c>
      <c r="H80" s="6" t="s">
        <v>425</v>
      </c>
      <c r="I80" s="6" t="s">
        <v>371</v>
      </c>
      <c r="J80" s="107"/>
      <c r="K80" s="5">
        <f>SUMIF(Entrées!C:C,A:A,Entrées!E:E)</f>
        <v>0</v>
      </c>
      <c r="L80" s="5">
        <f>SUMIF(Sorties!B:B,A:A,Sorties!D:D)</f>
        <v>0</v>
      </c>
      <c r="N80" s="3"/>
    </row>
    <row r="81" spans="1:14" x14ac:dyDescent="0.25">
      <c r="A81" s="106">
        <v>522527</v>
      </c>
      <c r="B81" s="6" t="s">
        <v>368</v>
      </c>
      <c r="C81" s="2">
        <v>10</v>
      </c>
      <c r="D81" s="100">
        <f t="shared" si="4"/>
        <v>10</v>
      </c>
      <c r="E81" s="1">
        <v>5</v>
      </c>
      <c r="F81" s="108"/>
      <c r="G81" s="108" t="str">
        <f t="shared" si="3"/>
        <v/>
      </c>
      <c r="H81" s="6" t="s">
        <v>429</v>
      </c>
      <c r="I81" s="6" t="s">
        <v>371</v>
      </c>
      <c r="J81" s="107"/>
      <c r="K81" s="5">
        <f>SUMIF(Entrées!C:C,A:A,Entrées!E:E)</f>
        <v>0</v>
      </c>
      <c r="L81" s="5">
        <f>SUMIF(Sorties!B:B,A:A,Sorties!D:D)</f>
        <v>0</v>
      </c>
      <c r="N81" s="3"/>
    </row>
    <row r="82" spans="1:14" x14ac:dyDescent="0.25">
      <c r="A82" s="106">
        <v>632310</v>
      </c>
      <c r="B82" s="6" t="s">
        <v>368</v>
      </c>
      <c r="C82" s="2">
        <v>3</v>
      </c>
      <c r="D82" s="100">
        <f t="shared" si="4"/>
        <v>3</v>
      </c>
      <c r="E82" s="1">
        <v>5</v>
      </c>
      <c r="F82" s="108"/>
      <c r="G82" s="108" t="str">
        <f t="shared" si="3"/>
        <v/>
      </c>
      <c r="H82" s="6" t="s">
        <v>430</v>
      </c>
      <c r="I82" s="6" t="s">
        <v>371</v>
      </c>
      <c r="J82" s="107"/>
      <c r="K82" s="5">
        <f>SUMIF(Entrées!C:C,A:A,Entrées!E:E)</f>
        <v>0</v>
      </c>
      <c r="L82" s="5">
        <f>SUMIF(Sorties!B:B,A:A,Sorties!D:D)</f>
        <v>0</v>
      </c>
      <c r="N82" s="3"/>
    </row>
    <row r="83" spans="1:14" x14ac:dyDescent="0.25">
      <c r="A83" s="106">
        <v>632311</v>
      </c>
      <c r="B83" s="6" t="s">
        <v>368</v>
      </c>
      <c r="C83" s="2">
        <v>15</v>
      </c>
      <c r="D83" s="100">
        <f t="shared" si="4"/>
        <v>15</v>
      </c>
      <c r="E83" s="1">
        <v>5</v>
      </c>
      <c r="F83" s="108"/>
      <c r="G83" s="108" t="str">
        <f t="shared" si="3"/>
        <v/>
      </c>
      <c r="H83" s="6" t="s">
        <v>431</v>
      </c>
      <c r="I83" s="6" t="s">
        <v>371</v>
      </c>
      <c r="J83" s="107"/>
      <c r="K83" s="5">
        <f>SUMIF(Entrées!C:C,A:A,Entrées!E:E)</f>
        <v>0</v>
      </c>
      <c r="L83" s="5">
        <f>SUMIF(Sorties!B:B,A:A,Sorties!D:D)</f>
        <v>0</v>
      </c>
      <c r="N83" s="3"/>
    </row>
    <row r="84" spans="1:14" x14ac:dyDescent="0.25">
      <c r="A84" s="106">
        <v>632317</v>
      </c>
      <c r="B84" s="6" t="s">
        <v>368</v>
      </c>
      <c r="C84" s="2">
        <v>5</v>
      </c>
      <c r="D84" s="100">
        <f t="shared" si="4"/>
        <v>5</v>
      </c>
      <c r="E84" s="1">
        <v>5</v>
      </c>
      <c r="F84" s="108"/>
      <c r="G84" s="108" t="str">
        <f t="shared" si="3"/>
        <v/>
      </c>
      <c r="H84" s="6" t="s">
        <v>433</v>
      </c>
      <c r="I84" s="6" t="s">
        <v>371</v>
      </c>
      <c r="J84" s="107"/>
      <c r="K84" s="5">
        <f>SUMIF(Entrées!C:C,A:A,Entrées!E:E)</f>
        <v>0</v>
      </c>
      <c r="L84" s="5">
        <f>SUMIF(Sorties!B:B,A:A,Sorties!D:D)</f>
        <v>0</v>
      </c>
      <c r="N84" s="3"/>
    </row>
    <row r="85" spans="1:14" x14ac:dyDescent="0.25">
      <c r="A85" s="106">
        <v>632320</v>
      </c>
      <c r="B85" s="6" t="s">
        <v>368</v>
      </c>
      <c r="C85" s="2">
        <v>4</v>
      </c>
      <c r="D85" s="100">
        <f t="shared" si="4"/>
        <v>4</v>
      </c>
      <c r="E85" s="1">
        <v>5</v>
      </c>
      <c r="F85" s="108"/>
      <c r="G85" s="108" t="str">
        <f t="shared" si="3"/>
        <v/>
      </c>
      <c r="H85" s="6" t="s">
        <v>432</v>
      </c>
      <c r="I85" s="6" t="s">
        <v>371</v>
      </c>
      <c r="J85" s="107"/>
      <c r="K85" s="5">
        <f>SUMIF(Entrées!C:C,A:A,Entrées!E:E)</f>
        <v>0</v>
      </c>
      <c r="L85" s="5">
        <f>SUMIF(Sorties!B:B,A:A,Sorties!D:D)</f>
        <v>0</v>
      </c>
      <c r="N85" s="3"/>
    </row>
    <row r="86" spans="1:14" x14ac:dyDescent="0.25">
      <c r="A86" s="106">
        <v>632324</v>
      </c>
      <c r="B86" s="6" t="s">
        <v>368</v>
      </c>
      <c r="C86" s="2">
        <v>3</v>
      </c>
      <c r="D86" s="100">
        <f t="shared" si="4"/>
        <v>3</v>
      </c>
      <c r="E86" s="1">
        <v>5</v>
      </c>
      <c r="F86" s="108"/>
      <c r="G86" s="108" t="str">
        <f t="shared" si="3"/>
        <v/>
      </c>
      <c r="H86" s="6" t="s">
        <v>434</v>
      </c>
      <c r="I86" s="6" t="s">
        <v>371</v>
      </c>
      <c r="J86" s="107"/>
      <c r="K86" s="5">
        <f>SUMIF(Entrées!C:C,A:A,Entrées!E:E)</f>
        <v>0</v>
      </c>
      <c r="L86" s="5">
        <f>SUMIF(Sorties!B:B,A:A,Sorties!D:D)</f>
        <v>0</v>
      </c>
      <c r="N86" s="3"/>
    </row>
    <row r="87" spans="1:14" x14ac:dyDescent="0.25">
      <c r="A87" s="106">
        <v>632325</v>
      </c>
      <c r="B87" s="6" t="s">
        <v>368</v>
      </c>
      <c r="C87" s="2">
        <v>11</v>
      </c>
      <c r="D87" s="100">
        <f t="shared" si="4"/>
        <v>11</v>
      </c>
      <c r="E87" s="1">
        <v>5</v>
      </c>
      <c r="F87" s="108"/>
      <c r="G87" s="108" t="str">
        <f t="shared" si="3"/>
        <v/>
      </c>
      <c r="H87" s="6" t="s">
        <v>435</v>
      </c>
      <c r="I87" s="6" t="s">
        <v>371</v>
      </c>
      <c r="J87" s="107"/>
      <c r="K87" s="5">
        <f>SUMIF(Entrées!C:C,A:A,Entrées!E:E)</f>
        <v>0</v>
      </c>
      <c r="L87" s="5">
        <f>SUMIF(Sorties!B:B,A:A,Sorties!D:D)</f>
        <v>0</v>
      </c>
      <c r="N87" s="3"/>
    </row>
    <row r="88" spans="1:14" x14ac:dyDescent="0.25">
      <c r="A88" s="106">
        <v>632329</v>
      </c>
      <c r="B88" s="6" t="s">
        <v>368</v>
      </c>
      <c r="C88" s="2">
        <v>10</v>
      </c>
      <c r="D88" s="100">
        <f t="shared" si="4"/>
        <v>10</v>
      </c>
      <c r="E88" s="1">
        <v>5</v>
      </c>
      <c r="F88" s="108"/>
      <c r="G88" s="108" t="str">
        <f t="shared" si="3"/>
        <v/>
      </c>
      <c r="H88" s="6" t="s">
        <v>436</v>
      </c>
      <c r="I88" s="6" t="s">
        <v>371</v>
      </c>
      <c r="J88" s="107"/>
      <c r="K88" s="5">
        <f>SUMIF(Entrées!C:C,A:A,Entrées!E:E)</f>
        <v>0</v>
      </c>
      <c r="L88" s="5">
        <f>SUMIF(Sorties!B:B,A:A,Sorties!D:D)</f>
        <v>0</v>
      </c>
      <c r="N88" s="3"/>
    </row>
    <row r="89" spans="1:14" x14ac:dyDescent="0.25">
      <c r="A89" s="106">
        <v>654799</v>
      </c>
      <c r="B89" s="6" t="s">
        <v>602</v>
      </c>
      <c r="C89" s="2">
        <v>10</v>
      </c>
      <c r="D89" s="100">
        <f t="shared" si="4"/>
        <v>10</v>
      </c>
      <c r="E89" s="1">
        <v>1</v>
      </c>
      <c r="F89" s="108"/>
      <c r="G89" s="108" t="str">
        <f t="shared" si="3"/>
        <v/>
      </c>
      <c r="H89" s="6" t="s">
        <v>631</v>
      </c>
      <c r="I89" s="6" t="s">
        <v>595</v>
      </c>
      <c r="J89" s="107"/>
      <c r="K89" s="5">
        <f>SUMIF(Entrées!C:C,A:A,Entrées!E:E)</f>
        <v>0</v>
      </c>
      <c r="L89" s="5">
        <f>SUMIF(Sorties!B:B,A:A,Sorties!D:D)</f>
        <v>0</v>
      </c>
      <c r="N89" s="3"/>
    </row>
    <row r="90" spans="1:14" x14ac:dyDescent="0.25">
      <c r="A90" s="106">
        <v>777022</v>
      </c>
      <c r="B90" s="6" t="s">
        <v>368</v>
      </c>
      <c r="C90" s="2">
        <v>3</v>
      </c>
      <c r="D90" s="100">
        <f t="shared" si="4"/>
        <v>3</v>
      </c>
      <c r="E90" s="1">
        <v>1</v>
      </c>
      <c r="F90" s="108"/>
      <c r="G90" s="108" t="str">
        <f t="shared" si="3"/>
        <v/>
      </c>
      <c r="H90" s="6" t="s">
        <v>384</v>
      </c>
      <c r="I90" s="6" t="s">
        <v>371</v>
      </c>
      <c r="J90" s="107"/>
      <c r="K90" s="5">
        <f>SUMIF(Entrées!C:C,A:A,Entrées!E:E)</f>
        <v>0</v>
      </c>
      <c r="L90" s="5">
        <f>SUMIF(Sorties!B:B,A:A,Sorties!D:D)</f>
        <v>0</v>
      </c>
      <c r="N90" s="3"/>
    </row>
    <row r="91" spans="1:14" x14ac:dyDescent="0.25">
      <c r="A91" s="106">
        <v>777055</v>
      </c>
      <c r="B91" s="6" t="s">
        <v>368</v>
      </c>
      <c r="C91" s="2">
        <v>1</v>
      </c>
      <c r="D91" s="100">
        <f t="shared" si="4"/>
        <v>1</v>
      </c>
      <c r="E91" s="1">
        <v>1</v>
      </c>
      <c r="F91" s="108"/>
      <c r="G91" s="108" t="str">
        <f t="shared" si="3"/>
        <v/>
      </c>
      <c r="H91" s="6" t="s">
        <v>383</v>
      </c>
      <c r="I91" s="6" t="s">
        <v>371</v>
      </c>
      <c r="J91" s="107"/>
      <c r="K91" s="5">
        <f>SUMIF(Entrées!C:C,A:A,Entrées!E:E)</f>
        <v>0</v>
      </c>
      <c r="L91" s="5">
        <f>SUMIF(Sorties!B:B,A:A,Sorties!D:D)</f>
        <v>0</v>
      </c>
      <c r="N91" s="3"/>
    </row>
    <row r="92" spans="1:14" x14ac:dyDescent="0.25">
      <c r="A92" s="106">
        <v>777959</v>
      </c>
      <c r="B92" s="6" t="s">
        <v>368</v>
      </c>
      <c r="C92" s="2">
        <v>1</v>
      </c>
      <c r="D92" s="100">
        <f t="shared" si="4"/>
        <v>1</v>
      </c>
      <c r="E92" s="1">
        <v>1</v>
      </c>
      <c r="F92" s="108"/>
      <c r="G92" s="108" t="str">
        <f t="shared" si="3"/>
        <v/>
      </c>
      <c r="H92" s="6" t="s">
        <v>379</v>
      </c>
      <c r="I92" s="6" t="s">
        <v>371</v>
      </c>
      <c r="J92" s="107"/>
      <c r="K92" s="5">
        <f>SUMIF(Entrées!C:C,A:A,Entrées!E:E)</f>
        <v>0</v>
      </c>
      <c r="L92" s="5">
        <f>SUMIF(Sorties!B:B,A:A,Sorties!D:D)</f>
        <v>0</v>
      </c>
      <c r="N92" s="3"/>
    </row>
    <row r="93" spans="1:14" x14ac:dyDescent="0.25">
      <c r="A93" s="106">
        <v>1704100</v>
      </c>
      <c r="B93" s="6" t="s">
        <v>272</v>
      </c>
      <c r="C93" s="2">
        <v>1</v>
      </c>
      <c r="D93" s="100">
        <f t="shared" si="4"/>
        <v>1</v>
      </c>
      <c r="E93" s="1">
        <v>1</v>
      </c>
      <c r="F93" s="108"/>
      <c r="G93" s="108" t="str">
        <f t="shared" si="3"/>
        <v/>
      </c>
      <c r="H93" s="6" t="s">
        <v>403</v>
      </c>
      <c r="I93" s="6" t="s">
        <v>256</v>
      </c>
      <c r="J93" s="107"/>
      <c r="K93" s="5">
        <f>SUMIF(Entrées!C:C,A:A,Entrées!E:E)</f>
        <v>0</v>
      </c>
      <c r="L93" s="5">
        <f>SUMIF(Sorties!B:B,A:A,Sorties!D:D)</f>
        <v>0</v>
      </c>
      <c r="N93" s="3"/>
    </row>
    <row r="94" spans="1:14" x14ac:dyDescent="0.25">
      <c r="A94" s="106">
        <v>1750100</v>
      </c>
      <c r="B94" s="6" t="s">
        <v>272</v>
      </c>
      <c r="C94" s="2">
        <v>1</v>
      </c>
      <c r="D94" s="100">
        <f t="shared" si="4"/>
        <v>1</v>
      </c>
      <c r="E94" s="1">
        <v>1</v>
      </c>
      <c r="F94" s="108"/>
      <c r="G94" s="108" t="str">
        <f t="shared" si="3"/>
        <v/>
      </c>
      <c r="H94" s="6" t="s">
        <v>404</v>
      </c>
      <c r="I94" s="6" t="s">
        <v>256</v>
      </c>
      <c r="J94" s="107"/>
      <c r="K94" s="5">
        <f>SUMIF(Entrées!C:C,A:A,Entrées!E:E)</f>
        <v>0</v>
      </c>
      <c r="L94" s="5">
        <f>SUMIF(Sorties!B:B,A:A,Sorties!D:D)</f>
        <v>0</v>
      </c>
      <c r="N94" s="3"/>
    </row>
    <row r="95" spans="1:14" x14ac:dyDescent="0.25">
      <c r="A95" s="47">
        <v>2022870</v>
      </c>
      <c r="B95" s="6" t="s">
        <v>63</v>
      </c>
      <c r="C95" s="2">
        <v>140</v>
      </c>
      <c r="D95" s="100">
        <f t="shared" si="4"/>
        <v>140</v>
      </c>
      <c r="E95" s="1">
        <v>10</v>
      </c>
      <c r="F95" s="108"/>
      <c r="G95" s="108" t="str">
        <f t="shared" si="3"/>
        <v/>
      </c>
      <c r="H95" s="6" t="s">
        <v>87</v>
      </c>
      <c r="I95" s="6" t="s">
        <v>93</v>
      </c>
      <c r="J95" s="20"/>
      <c r="K95" s="5">
        <f>SUMIF(Entrées!C:C,A:A,Entrées!E:E)</f>
        <v>0</v>
      </c>
      <c r="L95" s="5">
        <f>SUMIF(Sorties!B:B,A:A,Sorties!D:D)</f>
        <v>0</v>
      </c>
      <c r="N95" s="3"/>
    </row>
    <row r="96" spans="1:14" x14ac:dyDescent="0.25">
      <c r="A96" s="106">
        <v>2022872</v>
      </c>
      <c r="B96" s="6" t="s">
        <v>63</v>
      </c>
      <c r="C96" s="2">
        <v>19</v>
      </c>
      <c r="D96" s="100">
        <f t="shared" si="4"/>
        <v>19</v>
      </c>
      <c r="E96" s="1">
        <v>5</v>
      </c>
      <c r="F96" s="108"/>
      <c r="G96" s="108" t="str">
        <f t="shared" si="3"/>
        <v/>
      </c>
      <c r="H96" s="6" t="s">
        <v>285</v>
      </c>
      <c r="I96" s="6" t="s">
        <v>93</v>
      </c>
      <c r="J96" s="107"/>
      <c r="K96" s="5">
        <f>SUMIF(Entrées!C:C,A:A,Entrées!E:E)</f>
        <v>0</v>
      </c>
      <c r="L96" s="5">
        <f>SUMIF(Sorties!B:B,A:A,Sorties!D:D)</f>
        <v>0</v>
      </c>
      <c r="N96" s="3"/>
    </row>
    <row r="97" spans="1:14" x14ac:dyDescent="0.25">
      <c r="A97" s="106">
        <v>2029675</v>
      </c>
      <c r="B97" s="6" t="s">
        <v>63</v>
      </c>
      <c r="C97" s="2">
        <v>41</v>
      </c>
      <c r="D97" s="100">
        <f t="shared" si="4"/>
        <v>41</v>
      </c>
      <c r="E97" s="1">
        <v>10</v>
      </c>
      <c r="F97" s="108"/>
      <c r="G97" s="108" t="str">
        <f t="shared" si="3"/>
        <v/>
      </c>
      <c r="H97" s="6" t="s">
        <v>547</v>
      </c>
      <c r="I97" s="6" t="s">
        <v>93</v>
      </c>
      <c r="J97" s="107"/>
      <c r="K97" s="5">
        <f>SUMIF(Entrées!C:C,A:A,Entrées!E:E)</f>
        <v>0</v>
      </c>
      <c r="L97" s="5">
        <f>SUMIF(Sorties!B:B,A:A,Sorties!D:D)</f>
        <v>0</v>
      </c>
      <c r="N97" s="3"/>
    </row>
    <row r="98" spans="1:14" x14ac:dyDescent="0.25">
      <c r="A98" s="106">
        <v>2029690</v>
      </c>
      <c r="B98" s="6" t="s">
        <v>63</v>
      </c>
      <c r="C98" s="2">
        <v>61</v>
      </c>
      <c r="D98" s="100">
        <f t="shared" si="4"/>
        <v>61</v>
      </c>
      <c r="E98" s="1">
        <v>10</v>
      </c>
      <c r="F98" s="108"/>
      <c r="G98" s="108" t="str">
        <f t="shared" si="3"/>
        <v/>
      </c>
      <c r="H98" s="6" t="s">
        <v>548</v>
      </c>
      <c r="I98" s="6" t="s">
        <v>93</v>
      </c>
      <c r="J98" s="107"/>
      <c r="K98" s="5">
        <f>SUMIF(Entrées!C:C,A:A,Entrées!E:E)</f>
        <v>0</v>
      </c>
      <c r="L98" s="5">
        <f>SUMIF(Sorties!B:B,A:A,Sorties!D:D)</f>
        <v>0</v>
      </c>
      <c r="N98" s="3"/>
    </row>
    <row r="99" spans="1:14" x14ac:dyDescent="0.25">
      <c r="A99" s="106">
        <v>2033011</v>
      </c>
      <c r="B99" s="6" t="s">
        <v>63</v>
      </c>
      <c r="C99" s="2">
        <v>500</v>
      </c>
      <c r="D99" s="100">
        <f t="shared" si="4"/>
        <v>400</v>
      </c>
      <c r="E99" s="1">
        <v>50</v>
      </c>
      <c r="F99" s="108"/>
      <c r="G99" s="108" t="str">
        <f t="shared" si="3"/>
        <v/>
      </c>
      <c r="H99" s="6" t="s">
        <v>511</v>
      </c>
      <c r="I99" s="6" t="s">
        <v>93</v>
      </c>
      <c r="J99" s="107"/>
      <c r="K99" s="5">
        <f>SUMIF(Entrées!C:C,A:A,Entrées!E:E)</f>
        <v>0</v>
      </c>
      <c r="L99" s="5">
        <f>SUMIF(Sorties!B:B,A:A,Sorties!D:D)</f>
        <v>100</v>
      </c>
      <c r="N99" s="3"/>
    </row>
    <row r="100" spans="1:14" x14ac:dyDescent="0.25">
      <c r="A100" s="106">
        <v>2049562</v>
      </c>
      <c r="B100" s="6" t="s">
        <v>63</v>
      </c>
      <c r="C100" s="2">
        <v>24</v>
      </c>
      <c r="D100" s="100">
        <f t="shared" si="4"/>
        <v>24</v>
      </c>
      <c r="E100" s="1">
        <v>5</v>
      </c>
      <c r="F100" s="108"/>
      <c r="G100" s="108" t="str">
        <f t="shared" si="3"/>
        <v/>
      </c>
      <c r="H100" s="6" t="s">
        <v>286</v>
      </c>
      <c r="I100" s="6" t="s">
        <v>93</v>
      </c>
      <c r="J100" s="107"/>
      <c r="K100" s="5">
        <f>SUMIF(Entrées!C:C,A:A,Entrées!E:E)</f>
        <v>0</v>
      </c>
      <c r="L100" s="5">
        <f>SUMIF(Sorties!B:B,A:A,Sorties!D:D)</f>
        <v>0</v>
      </c>
      <c r="N100" s="3"/>
    </row>
    <row r="101" spans="1:14" x14ac:dyDescent="0.25">
      <c r="A101" s="106">
        <v>3022113.2</v>
      </c>
      <c r="B101" s="6" t="s">
        <v>368</v>
      </c>
      <c r="C101" s="2">
        <v>3</v>
      </c>
      <c r="D101" s="100">
        <f t="shared" si="4"/>
        <v>3</v>
      </c>
      <c r="E101" s="1">
        <v>1</v>
      </c>
      <c r="F101" s="108"/>
      <c r="G101" s="108" t="str">
        <f t="shared" si="3"/>
        <v/>
      </c>
      <c r="H101" s="6" t="s">
        <v>380</v>
      </c>
      <c r="I101" s="6" t="s">
        <v>371</v>
      </c>
      <c r="J101" s="107"/>
      <c r="K101" s="5">
        <f>SUMIF(Entrées!C:C,A:A,Entrées!E:E)</f>
        <v>0</v>
      </c>
      <c r="L101" s="5">
        <f>SUMIF(Sorties!B:B,A:A,Sorties!D:D)</f>
        <v>0</v>
      </c>
      <c r="N101" s="3"/>
    </row>
    <row r="102" spans="1:14" x14ac:dyDescent="0.25">
      <c r="A102" s="106">
        <v>4116110</v>
      </c>
      <c r="B102" s="6" t="s">
        <v>368</v>
      </c>
      <c r="C102" s="2">
        <v>3</v>
      </c>
      <c r="D102" s="100">
        <f t="shared" si="4"/>
        <v>3</v>
      </c>
      <c r="E102" s="1">
        <v>1</v>
      </c>
      <c r="F102" s="108"/>
      <c r="G102" s="108" t="str">
        <f t="shared" si="3"/>
        <v/>
      </c>
      <c r="H102" s="6" t="s">
        <v>392</v>
      </c>
      <c r="I102" s="6" t="s">
        <v>371</v>
      </c>
      <c r="J102" s="107"/>
      <c r="K102" s="5">
        <f>SUMIF(Entrées!C:C,A:A,Entrées!E:E)</f>
        <v>0</v>
      </c>
      <c r="L102" s="5">
        <f>SUMIF(Sorties!B:B,A:A,Sorties!D:D)</f>
        <v>0</v>
      </c>
      <c r="N102" s="3"/>
    </row>
    <row r="103" spans="1:14" x14ac:dyDescent="0.25">
      <c r="A103" s="106">
        <v>14242111</v>
      </c>
      <c r="B103" s="6" t="s">
        <v>196</v>
      </c>
      <c r="C103" s="2">
        <v>2</v>
      </c>
      <c r="D103" s="100">
        <f t="shared" si="4"/>
        <v>2</v>
      </c>
      <c r="E103" s="1">
        <v>1</v>
      </c>
      <c r="F103" s="108"/>
      <c r="G103" s="108" t="str">
        <f t="shared" si="3"/>
        <v/>
      </c>
      <c r="H103" s="6" t="s">
        <v>542</v>
      </c>
      <c r="I103" s="6" t="s">
        <v>191</v>
      </c>
      <c r="J103" s="107"/>
      <c r="K103" s="5">
        <f>SUMIF(Entrées!C:C,A:A,Entrées!E:E)</f>
        <v>0</v>
      </c>
      <c r="L103" s="5">
        <f>SUMIF(Sorties!B:B,A:A,Sorties!D:D)</f>
        <v>0</v>
      </c>
      <c r="N103" s="3"/>
    </row>
    <row r="104" spans="1:14" x14ac:dyDescent="0.25">
      <c r="A104" s="106">
        <v>29990012</v>
      </c>
      <c r="B104" s="6" t="s">
        <v>324</v>
      </c>
      <c r="C104" s="2">
        <v>1</v>
      </c>
      <c r="D104" s="100">
        <f t="shared" si="4"/>
        <v>1</v>
      </c>
      <c r="E104" s="1">
        <v>1</v>
      </c>
      <c r="F104" s="108"/>
      <c r="G104" s="108" t="str">
        <f t="shared" si="3"/>
        <v/>
      </c>
      <c r="H104" s="6" t="s">
        <v>325</v>
      </c>
      <c r="I104" s="6" t="s">
        <v>256</v>
      </c>
      <c r="J104" s="107"/>
      <c r="K104" s="5">
        <f>SUMIF(Entrées!C:C,A:A,Entrées!E:E)</f>
        <v>0</v>
      </c>
      <c r="L104" s="5">
        <f>SUMIF(Sorties!B:B,A:A,Sorties!D:D)</f>
        <v>0</v>
      </c>
      <c r="N104" s="3"/>
    </row>
    <row r="105" spans="1:14" x14ac:dyDescent="0.25">
      <c r="A105" s="106">
        <v>32906002</v>
      </c>
      <c r="B105" s="6" t="s">
        <v>196</v>
      </c>
      <c r="C105" s="2">
        <v>2</v>
      </c>
      <c r="D105" s="100">
        <f t="shared" si="4"/>
        <v>2</v>
      </c>
      <c r="E105" s="1">
        <v>1</v>
      </c>
      <c r="F105" s="108"/>
      <c r="G105" s="108" t="str">
        <f t="shared" si="3"/>
        <v/>
      </c>
      <c r="H105" s="6" t="s">
        <v>543</v>
      </c>
      <c r="I105" s="6" t="s">
        <v>191</v>
      </c>
      <c r="J105" s="107"/>
      <c r="K105" s="5">
        <f>SUMIF(Entrées!C:C,A:A,Entrées!E:E)</f>
        <v>0</v>
      </c>
      <c r="L105" s="5">
        <f>SUMIF(Sorties!B:B,A:A,Sorties!D:D)</f>
        <v>0</v>
      </c>
      <c r="N105" s="3"/>
    </row>
    <row r="106" spans="1:14" x14ac:dyDescent="0.25">
      <c r="A106" s="106">
        <v>48250403</v>
      </c>
      <c r="B106" s="6" t="s">
        <v>271</v>
      </c>
      <c r="C106" s="2">
        <v>1</v>
      </c>
      <c r="D106" s="100">
        <f t="shared" si="4"/>
        <v>1</v>
      </c>
      <c r="E106" s="1">
        <v>1</v>
      </c>
      <c r="F106" s="108"/>
      <c r="G106" s="108" t="str">
        <f t="shared" si="3"/>
        <v/>
      </c>
      <c r="H106" s="6" t="s">
        <v>341</v>
      </c>
      <c r="I106" s="6" t="s">
        <v>256</v>
      </c>
      <c r="J106" s="107"/>
      <c r="K106" s="5">
        <f>SUMIF(Entrées!C:C,A:A,Entrées!E:E)</f>
        <v>0</v>
      </c>
      <c r="L106" s="5">
        <f>SUMIF(Sorties!B:B,A:A,Sorties!D:D)</f>
        <v>0</v>
      </c>
      <c r="N106" s="3"/>
    </row>
    <row r="107" spans="1:14" x14ac:dyDescent="0.25">
      <c r="A107" s="106">
        <v>67220400</v>
      </c>
      <c r="B107" s="6" t="s">
        <v>368</v>
      </c>
      <c r="C107" s="2">
        <v>3</v>
      </c>
      <c r="D107" s="100">
        <f t="shared" si="4"/>
        <v>3</v>
      </c>
      <c r="E107" s="1">
        <v>1</v>
      </c>
      <c r="F107" s="108"/>
      <c r="G107" s="108" t="str">
        <f t="shared" si="3"/>
        <v/>
      </c>
      <c r="H107" s="6" t="s">
        <v>389</v>
      </c>
      <c r="I107" s="6" t="s">
        <v>371</v>
      </c>
      <c r="J107" s="107"/>
      <c r="K107" s="5">
        <f>SUMIF(Entrées!C:C,A:A,Entrées!E:E)</f>
        <v>0</v>
      </c>
      <c r="L107" s="5">
        <f>SUMIF(Sorties!B:B,A:A,Sorties!D:D)</f>
        <v>0</v>
      </c>
      <c r="N107" s="3"/>
    </row>
    <row r="108" spans="1:14" x14ac:dyDescent="0.25">
      <c r="A108" s="106">
        <v>7100195504</v>
      </c>
      <c r="B108" s="6" t="s">
        <v>94</v>
      </c>
      <c r="C108" s="2">
        <v>3</v>
      </c>
      <c r="D108" s="100">
        <f t="shared" si="4"/>
        <v>3</v>
      </c>
      <c r="E108" s="1">
        <v>1</v>
      </c>
      <c r="F108" s="108"/>
      <c r="G108" s="108" t="str">
        <f t="shared" si="3"/>
        <v/>
      </c>
      <c r="H108" s="6" t="s">
        <v>106</v>
      </c>
      <c r="I108" s="6" t="s">
        <v>97</v>
      </c>
      <c r="J108" s="20"/>
      <c r="K108" s="5">
        <f>SUMIF(Entrées!C:C,A:A,Entrées!E:E)</f>
        <v>0</v>
      </c>
      <c r="L108" s="5">
        <f>SUMIF(Sorties!B:B,A:A,Sorties!D:D)</f>
        <v>0</v>
      </c>
      <c r="N108" s="3"/>
    </row>
    <row r="109" spans="1:14" x14ac:dyDescent="0.25">
      <c r="A109" s="106" t="s">
        <v>353</v>
      </c>
      <c r="B109" s="6" t="s">
        <v>352</v>
      </c>
      <c r="C109" s="2">
        <v>1</v>
      </c>
      <c r="D109" s="100">
        <f t="shared" si="4"/>
        <v>1</v>
      </c>
      <c r="E109" s="1">
        <v>1</v>
      </c>
      <c r="F109" s="108"/>
      <c r="G109" s="108" t="str">
        <f t="shared" si="3"/>
        <v/>
      </c>
      <c r="H109" s="6" t="s">
        <v>354</v>
      </c>
      <c r="I109" s="6" t="s">
        <v>256</v>
      </c>
      <c r="J109" s="107"/>
      <c r="K109" s="5">
        <f>SUMIF(Entrées!C:C,A:A,Entrées!E:E)</f>
        <v>0</v>
      </c>
      <c r="L109" s="5">
        <f>SUMIF(Sorties!B:B,A:A,Sorties!D:D)</f>
        <v>0</v>
      </c>
      <c r="N109" s="3"/>
    </row>
    <row r="110" spans="1:14" x14ac:dyDescent="0.25">
      <c r="A110" s="106" t="s">
        <v>578</v>
      </c>
      <c r="B110" s="6" t="s">
        <v>583</v>
      </c>
      <c r="C110" s="2">
        <v>13</v>
      </c>
      <c r="D110" s="100">
        <f t="shared" si="4"/>
        <v>13</v>
      </c>
      <c r="E110" s="1">
        <v>5</v>
      </c>
      <c r="F110" s="108"/>
      <c r="G110" s="108" t="str">
        <f t="shared" si="3"/>
        <v/>
      </c>
      <c r="H110" s="6" t="s">
        <v>579</v>
      </c>
      <c r="I110" s="6" t="s">
        <v>514</v>
      </c>
      <c r="J110" s="107"/>
      <c r="K110" s="5">
        <f>SUMIF(Entrées!C:C,A:A,Entrées!E:E)</f>
        <v>0</v>
      </c>
      <c r="L110" s="5">
        <f>SUMIF(Sorties!B:B,A:A,Sorties!D:D)</f>
        <v>0</v>
      </c>
      <c r="N110" s="3"/>
    </row>
    <row r="111" spans="1:14" x14ac:dyDescent="0.25">
      <c r="A111" s="106" t="s">
        <v>570</v>
      </c>
      <c r="B111" s="6" t="s">
        <v>218</v>
      </c>
      <c r="C111" s="2">
        <v>2</v>
      </c>
      <c r="D111" s="100">
        <f t="shared" si="4"/>
        <v>2</v>
      </c>
      <c r="E111" s="1">
        <v>1</v>
      </c>
      <c r="F111" s="108"/>
      <c r="G111" s="108" t="str">
        <f t="shared" si="3"/>
        <v/>
      </c>
      <c r="H111" s="6" t="s">
        <v>571</v>
      </c>
      <c r="I111" s="6" t="s">
        <v>514</v>
      </c>
      <c r="J111" s="107"/>
      <c r="K111" s="5">
        <f>SUMIF(Entrées!C:C,A:A,Entrées!E:E)</f>
        <v>0</v>
      </c>
      <c r="L111" s="5">
        <f>SUMIF(Sorties!B:B,A:A,Sorties!D:D)</f>
        <v>0</v>
      </c>
      <c r="N111" s="3"/>
    </row>
    <row r="112" spans="1:14" x14ac:dyDescent="0.25">
      <c r="A112" s="106" t="s">
        <v>574</v>
      </c>
      <c r="B112" s="6" t="s">
        <v>583</v>
      </c>
      <c r="C112" s="2">
        <v>12</v>
      </c>
      <c r="D112" s="100">
        <f t="shared" si="4"/>
        <v>12</v>
      </c>
      <c r="E112" s="1">
        <v>1</v>
      </c>
      <c r="F112" s="108"/>
      <c r="G112" s="108" t="str">
        <f t="shared" si="3"/>
        <v/>
      </c>
      <c r="H112" s="6" t="s">
        <v>575</v>
      </c>
      <c r="I112" s="6" t="s">
        <v>514</v>
      </c>
      <c r="J112" s="107"/>
      <c r="K112" s="5">
        <f>SUMIF(Entrées!C:C,A:A,Entrées!E:E)</f>
        <v>0</v>
      </c>
      <c r="L112" s="5">
        <f>SUMIF(Sorties!B:B,A:A,Sorties!D:D)</f>
        <v>0</v>
      </c>
      <c r="N112" s="3"/>
    </row>
    <row r="113" spans="1:14" x14ac:dyDescent="0.25">
      <c r="A113" s="106" t="s">
        <v>564</v>
      </c>
      <c r="B113" s="6" t="s">
        <v>553</v>
      </c>
      <c r="C113" s="2">
        <v>5</v>
      </c>
      <c r="D113" s="100">
        <f t="shared" si="4"/>
        <v>5</v>
      </c>
      <c r="E113" s="1">
        <v>5</v>
      </c>
      <c r="F113" s="108"/>
      <c r="G113" s="108" t="str">
        <f t="shared" si="3"/>
        <v/>
      </c>
      <c r="H113" s="6" t="s">
        <v>565</v>
      </c>
      <c r="I113" s="6" t="s">
        <v>514</v>
      </c>
      <c r="J113" s="107"/>
      <c r="K113" s="5">
        <f>SUMIF(Entrées!C:C,A:A,Entrées!E:E)</f>
        <v>0</v>
      </c>
      <c r="L113" s="5">
        <f>SUMIF(Sorties!B:B,A:A,Sorties!D:D)</f>
        <v>0</v>
      </c>
      <c r="N113" s="3"/>
    </row>
    <row r="114" spans="1:14" x14ac:dyDescent="0.25">
      <c r="A114" s="106" t="s">
        <v>566</v>
      </c>
      <c r="B114" s="6" t="s">
        <v>559</v>
      </c>
      <c r="C114" s="2">
        <v>1</v>
      </c>
      <c r="D114" s="100">
        <f t="shared" si="4"/>
        <v>1</v>
      </c>
      <c r="E114" s="1">
        <v>1</v>
      </c>
      <c r="F114" s="108"/>
      <c r="G114" s="108" t="str">
        <f t="shared" si="3"/>
        <v/>
      </c>
      <c r="H114" s="6" t="s">
        <v>567</v>
      </c>
      <c r="I114" s="6" t="s">
        <v>514</v>
      </c>
      <c r="J114" s="107"/>
      <c r="K114" s="5">
        <f>SUMIF(Entrées!C:C,A:A,Entrées!E:E)</f>
        <v>0</v>
      </c>
      <c r="L114" s="5">
        <f>SUMIF(Sorties!B:B,A:A,Sorties!D:D)</f>
        <v>0</v>
      </c>
      <c r="N114" s="3"/>
    </row>
    <row r="115" spans="1:14" x14ac:dyDescent="0.25">
      <c r="A115" s="106" t="s">
        <v>572</v>
      </c>
      <c r="B115" s="6" t="s">
        <v>583</v>
      </c>
      <c r="C115" s="2">
        <v>7</v>
      </c>
      <c r="D115" s="100">
        <f t="shared" si="4"/>
        <v>7</v>
      </c>
      <c r="E115" s="1">
        <v>1</v>
      </c>
      <c r="F115" s="108"/>
      <c r="G115" s="108" t="str">
        <f t="shared" si="3"/>
        <v/>
      </c>
      <c r="H115" s="6" t="s">
        <v>573</v>
      </c>
      <c r="I115" s="6" t="s">
        <v>514</v>
      </c>
      <c r="J115" s="107"/>
      <c r="K115" s="5">
        <f>SUMIF(Entrées!C:C,A:A,Entrées!E:E)</f>
        <v>0</v>
      </c>
      <c r="L115" s="5">
        <f>SUMIF(Sorties!B:B,A:A,Sorties!D:D)</f>
        <v>0</v>
      </c>
      <c r="N115" s="3"/>
    </row>
    <row r="116" spans="1:14" x14ac:dyDescent="0.25">
      <c r="A116" s="106" t="s">
        <v>580</v>
      </c>
      <c r="B116" s="6" t="s">
        <v>583</v>
      </c>
      <c r="C116" s="2">
        <v>2</v>
      </c>
      <c r="D116" s="100">
        <f t="shared" si="4"/>
        <v>2</v>
      </c>
      <c r="E116" s="1">
        <v>1</v>
      </c>
      <c r="F116" s="108"/>
      <c r="G116" s="108" t="str">
        <f t="shared" si="3"/>
        <v/>
      </c>
      <c r="H116" s="6" t="s">
        <v>581</v>
      </c>
      <c r="I116" s="6" t="s">
        <v>514</v>
      </c>
      <c r="J116" s="107"/>
      <c r="K116" s="5">
        <f>SUMIF(Entrées!C:C,A:A,Entrées!E:E)</f>
        <v>0</v>
      </c>
      <c r="L116" s="5">
        <f>SUMIF(Sorties!B:B,A:A,Sorties!D:D)</f>
        <v>0</v>
      </c>
      <c r="N116" s="3"/>
    </row>
    <row r="117" spans="1:14" x14ac:dyDescent="0.25">
      <c r="A117" s="106" t="s">
        <v>576</v>
      </c>
      <c r="B117" s="6" t="s">
        <v>583</v>
      </c>
      <c r="C117" s="2">
        <v>41</v>
      </c>
      <c r="D117" s="100">
        <f t="shared" si="4"/>
        <v>41</v>
      </c>
      <c r="E117" s="1">
        <v>5</v>
      </c>
      <c r="F117" s="108"/>
      <c r="G117" s="108" t="str">
        <f t="shared" si="3"/>
        <v/>
      </c>
      <c r="H117" s="6" t="s">
        <v>577</v>
      </c>
      <c r="I117" s="6" t="s">
        <v>514</v>
      </c>
      <c r="J117" s="107"/>
      <c r="K117" s="5">
        <f>SUMIF(Entrées!C:C,A:A,Entrées!E:E)</f>
        <v>0</v>
      </c>
      <c r="L117" s="5">
        <f>SUMIF(Sorties!B:B,A:A,Sorties!D:D)</f>
        <v>0</v>
      </c>
      <c r="N117" s="3"/>
    </row>
    <row r="118" spans="1:14" x14ac:dyDescent="0.25">
      <c r="A118" s="106" t="s">
        <v>441</v>
      </c>
      <c r="B118" s="6" t="s">
        <v>368</v>
      </c>
      <c r="C118" s="2">
        <v>2</v>
      </c>
      <c r="D118" s="100">
        <f t="shared" si="4"/>
        <v>2</v>
      </c>
      <c r="E118" s="1">
        <v>5</v>
      </c>
      <c r="F118" s="108"/>
      <c r="G118" s="108" t="str">
        <f t="shared" si="3"/>
        <v/>
      </c>
      <c r="H118" s="6" t="s">
        <v>444</v>
      </c>
      <c r="I118" s="6" t="s">
        <v>371</v>
      </c>
      <c r="J118" s="107"/>
      <c r="K118" s="5">
        <f>SUMIF(Entrées!C:C,A:A,Entrées!E:E)</f>
        <v>0</v>
      </c>
      <c r="L118" s="5">
        <f>SUMIF(Sorties!B:B,A:A,Sorties!D:D)</f>
        <v>0</v>
      </c>
      <c r="N118" s="3"/>
    </row>
    <row r="119" spans="1:14" x14ac:dyDescent="0.25">
      <c r="A119" s="106" t="s">
        <v>440</v>
      </c>
      <c r="B119" s="6" t="s">
        <v>368</v>
      </c>
      <c r="C119" s="2">
        <v>8</v>
      </c>
      <c r="D119" s="100">
        <f t="shared" si="4"/>
        <v>8</v>
      </c>
      <c r="E119" s="1">
        <v>5</v>
      </c>
      <c r="F119" s="108"/>
      <c r="G119" s="108" t="str">
        <f t="shared" si="3"/>
        <v/>
      </c>
      <c r="H119" s="6" t="s">
        <v>445</v>
      </c>
      <c r="I119" s="6" t="s">
        <v>371</v>
      </c>
      <c r="J119" s="107"/>
      <c r="K119" s="5">
        <f>SUMIF(Entrées!C:C,A:A,Entrées!E:E)</f>
        <v>0</v>
      </c>
      <c r="L119" s="5">
        <f>SUMIF(Sorties!B:B,A:A,Sorties!D:D)</f>
        <v>0</v>
      </c>
      <c r="N119" s="3"/>
    </row>
    <row r="120" spans="1:14" x14ac:dyDescent="0.25">
      <c r="A120" s="106" t="s">
        <v>438</v>
      </c>
      <c r="B120" s="6" t="s">
        <v>368</v>
      </c>
      <c r="C120" s="2">
        <v>1</v>
      </c>
      <c r="D120" s="100">
        <f t="shared" si="4"/>
        <v>1</v>
      </c>
      <c r="E120" s="1">
        <v>5</v>
      </c>
      <c r="F120" s="108"/>
      <c r="G120" s="108" t="str">
        <f t="shared" si="3"/>
        <v/>
      </c>
      <c r="H120" s="6" t="s">
        <v>439</v>
      </c>
      <c r="I120" s="6" t="s">
        <v>371</v>
      </c>
      <c r="J120" s="107"/>
      <c r="K120" s="5">
        <f>SUMIF(Entrées!C:C,A:A,Entrées!E:E)</f>
        <v>0</v>
      </c>
      <c r="L120" s="5">
        <f>SUMIF(Sorties!B:B,A:A,Sorties!D:D)</f>
        <v>0</v>
      </c>
      <c r="N120" s="3"/>
    </row>
    <row r="121" spans="1:14" x14ac:dyDescent="0.25">
      <c r="A121" s="106" t="s">
        <v>568</v>
      </c>
      <c r="B121" s="6" t="s">
        <v>218</v>
      </c>
      <c r="C121" s="2">
        <v>2</v>
      </c>
      <c r="D121" s="100">
        <f t="shared" si="4"/>
        <v>2</v>
      </c>
      <c r="E121" s="1">
        <v>1</v>
      </c>
      <c r="F121" s="108"/>
      <c r="G121" s="108" t="str">
        <f t="shared" si="3"/>
        <v/>
      </c>
      <c r="H121" s="6" t="s">
        <v>569</v>
      </c>
      <c r="I121" s="6" t="s">
        <v>514</v>
      </c>
      <c r="J121" s="107"/>
      <c r="K121" s="5">
        <f>SUMIF(Entrées!C:C,A:A,Entrées!E:E)</f>
        <v>0</v>
      </c>
      <c r="L121" s="5">
        <f>SUMIF(Sorties!B:B,A:A,Sorties!D:D)</f>
        <v>0</v>
      </c>
      <c r="N121" s="3"/>
    </row>
    <row r="122" spans="1:14" x14ac:dyDescent="0.25">
      <c r="A122" s="106" t="s">
        <v>584</v>
      </c>
      <c r="B122" s="6" t="s">
        <v>582</v>
      </c>
      <c r="C122" s="2">
        <v>2</v>
      </c>
      <c r="D122" s="100">
        <f t="shared" si="4"/>
        <v>2</v>
      </c>
      <c r="E122" s="1">
        <v>1</v>
      </c>
      <c r="F122" s="108"/>
      <c r="G122" s="108" t="str">
        <f t="shared" si="3"/>
        <v/>
      </c>
      <c r="H122" s="6" t="s">
        <v>585</v>
      </c>
      <c r="I122" s="6" t="s">
        <v>514</v>
      </c>
      <c r="J122" s="107"/>
      <c r="K122" s="5">
        <f>SUMIF(Entrées!C:C,A:A,Entrées!E:E)</f>
        <v>0</v>
      </c>
      <c r="L122" s="5">
        <f>SUMIF(Sorties!B:B,A:A,Sorties!D:D)</f>
        <v>0</v>
      </c>
      <c r="N122" s="3"/>
    </row>
    <row r="123" spans="1:14" x14ac:dyDescent="0.25">
      <c r="A123" s="106" t="s">
        <v>369</v>
      </c>
      <c r="B123" s="6" t="s">
        <v>368</v>
      </c>
      <c r="C123" s="2">
        <v>1</v>
      </c>
      <c r="D123" s="100">
        <f t="shared" si="4"/>
        <v>1</v>
      </c>
      <c r="E123" s="1">
        <v>1</v>
      </c>
      <c r="F123" s="108"/>
      <c r="G123" s="108" t="str">
        <f t="shared" si="3"/>
        <v/>
      </c>
      <c r="H123" s="6" t="s">
        <v>370</v>
      </c>
      <c r="I123" s="6" t="s">
        <v>371</v>
      </c>
      <c r="J123" s="107"/>
      <c r="K123" s="5">
        <f>SUMIF(Entrées!C:C,A:A,Entrées!E:E)</f>
        <v>0</v>
      </c>
      <c r="L123" s="5">
        <f>SUMIF(Sorties!B:B,A:A,Sorties!D:D)</f>
        <v>0</v>
      </c>
      <c r="N123" s="3"/>
    </row>
    <row r="124" spans="1:14" x14ac:dyDescent="0.25">
      <c r="A124" s="106" t="s">
        <v>387</v>
      </c>
      <c r="B124" s="6" t="s">
        <v>368</v>
      </c>
      <c r="C124" s="2">
        <v>3</v>
      </c>
      <c r="D124" s="100">
        <f t="shared" si="4"/>
        <v>3</v>
      </c>
      <c r="E124" s="1">
        <v>1</v>
      </c>
      <c r="F124" s="108"/>
      <c r="G124" s="108" t="str">
        <f t="shared" si="3"/>
        <v/>
      </c>
      <c r="H124" s="6" t="s">
        <v>388</v>
      </c>
      <c r="I124" s="6" t="s">
        <v>371</v>
      </c>
      <c r="J124" s="107"/>
      <c r="K124" s="5">
        <f>SUMIF(Entrées!C:C,A:A,Entrées!E:E)</f>
        <v>0</v>
      </c>
      <c r="L124" s="5">
        <f>SUMIF(Sorties!B:B,A:A,Sorties!D:D)</f>
        <v>0</v>
      </c>
      <c r="N124" s="3"/>
    </row>
    <row r="125" spans="1:14" x14ac:dyDescent="0.25">
      <c r="A125" s="106" t="s">
        <v>538</v>
      </c>
      <c r="B125" s="6" t="s">
        <v>368</v>
      </c>
      <c r="C125" s="2">
        <v>6</v>
      </c>
      <c r="D125" s="100">
        <f t="shared" si="4"/>
        <v>6</v>
      </c>
      <c r="E125" s="1">
        <v>3</v>
      </c>
      <c r="F125" s="108"/>
      <c r="G125" s="108" t="str">
        <f t="shared" si="3"/>
        <v/>
      </c>
      <c r="H125" s="6" t="s">
        <v>539</v>
      </c>
      <c r="I125" s="6" t="s">
        <v>371</v>
      </c>
      <c r="J125" s="107"/>
      <c r="K125" s="5">
        <f>SUMIF(Entrées!C:C,A:A,Entrées!E:E)</f>
        <v>0</v>
      </c>
      <c r="L125" s="5">
        <f>SUMIF(Sorties!B:B,A:A,Sorties!D:D)</f>
        <v>0</v>
      </c>
      <c r="N125" s="3"/>
    </row>
    <row r="126" spans="1:14" x14ac:dyDescent="0.25">
      <c r="A126" s="106" t="s">
        <v>398</v>
      </c>
      <c r="B126" s="6" t="s">
        <v>397</v>
      </c>
      <c r="C126" s="2">
        <v>1</v>
      </c>
      <c r="D126" s="100">
        <f t="shared" si="4"/>
        <v>1</v>
      </c>
      <c r="E126" s="1">
        <v>1</v>
      </c>
      <c r="F126" s="108"/>
      <c r="G126" s="108" t="str">
        <f t="shared" si="3"/>
        <v/>
      </c>
      <c r="H126" s="6" t="s">
        <v>399</v>
      </c>
      <c r="I126" s="6" t="s">
        <v>371</v>
      </c>
      <c r="J126" s="107"/>
      <c r="K126" s="5">
        <f>SUMIF(Entrées!C:C,A:A,Entrées!E:E)</f>
        <v>0</v>
      </c>
      <c r="L126" s="5">
        <f>SUMIF(Sorties!B:B,A:A,Sorties!D:D)</f>
        <v>0</v>
      </c>
      <c r="N126" s="3"/>
    </row>
    <row r="127" spans="1:14" x14ac:dyDescent="0.25">
      <c r="A127" s="106" t="s">
        <v>288</v>
      </c>
      <c r="B127" s="6" t="s">
        <v>163</v>
      </c>
      <c r="C127" s="2">
        <v>1</v>
      </c>
      <c r="D127" s="100">
        <f t="shared" si="4"/>
        <v>1</v>
      </c>
      <c r="E127" s="1">
        <v>1</v>
      </c>
      <c r="F127" s="108"/>
      <c r="G127" s="108" t="str">
        <f t="shared" si="3"/>
        <v/>
      </c>
      <c r="H127" s="6" t="s">
        <v>289</v>
      </c>
      <c r="I127" s="6" t="s">
        <v>113</v>
      </c>
      <c r="J127" s="107"/>
      <c r="K127" s="5">
        <f>SUMIF(Entrées!C:C,A:A,Entrées!E:E)</f>
        <v>0</v>
      </c>
      <c r="L127" s="5">
        <f>SUMIF(Sorties!B:B,A:A,Sorties!D:D)</f>
        <v>0</v>
      </c>
      <c r="N127" s="3"/>
    </row>
    <row r="128" spans="1:14" x14ac:dyDescent="0.25">
      <c r="A128" s="106" t="s">
        <v>292</v>
      </c>
      <c r="B128" s="6" t="s">
        <v>163</v>
      </c>
      <c r="C128" s="2">
        <v>3</v>
      </c>
      <c r="D128" s="100">
        <f t="shared" si="4"/>
        <v>3</v>
      </c>
      <c r="E128" s="1">
        <v>1</v>
      </c>
      <c r="F128" s="108"/>
      <c r="G128" s="108" t="str">
        <f t="shared" si="3"/>
        <v/>
      </c>
      <c r="H128" s="6" t="s">
        <v>293</v>
      </c>
      <c r="I128" s="6" t="s">
        <v>113</v>
      </c>
      <c r="J128" s="107"/>
      <c r="K128" s="5">
        <f>SUMIF(Entrées!C:C,A:A,Entrées!E:E)</f>
        <v>0</v>
      </c>
      <c r="L128" s="5">
        <f>SUMIF(Sorties!B:B,A:A,Sorties!D:D)</f>
        <v>0</v>
      </c>
      <c r="N128" s="3"/>
    </row>
    <row r="129" spans="1:14" x14ac:dyDescent="0.25">
      <c r="A129" s="106" t="s">
        <v>296</v>
      </c>
      <c r="B129" s="6" t="s">
        <v>163</v>
      </c>
      <c r="C129" s="2">
        <v>1</v>
      </c>
      <c r="D129" s="100">
        <f t="shared" si="4"/>
        <v>1</v>
      </c>
      <c r="E129" s="1">
        <v>1</v>
      </c>
      <c r="F129" s="108"/>
      <c r="G129" s="108" t="str">
        <f t="shared" si="3"/>
        <v/>
      </c>
      <c r="H129" s="6" t="s">
        <v>297</v>
      </c>
      <c r="I129" s="6" t="s">
        <v>113</v>
      </c>
      <c r="J129" s="107"/>
      <c r="K129" s="5">
        <f>SUMIF(Entrées!C:C,A:A,Entrées!E:E)</f>
        <v>0</v>
      </c>
      <c r="L129" s="5">
        <f>SUMIF(Sorties!B:B,A:A,Sorties!D:D)</f>
        <v>0</v>
      </c>
      <c r="N129" s="3"/>
    </row>
    <row r="130" spans="1:14" x14ac:dyDescent="0.25">
      <c r="A130" s="106" t="s">
        <v>298</v>
      </c>
      <c r="B130" s="6" t="s">
        <v>314</v>
      </c>
      <c r="C130" s="2">
        <v>1</v>
      </c>
      <c r="D130" s="100">
        <f t="shared" si="4"/>
        <v>1</v>
      </c>
      <c r="E130" s="1">
        <v>1</v>
      </c>
      <c r="F130" s="108"/>
      <c r="G130" s="108" t="str">
        <f t="shared" si="3"/>
        <v/>
      </c>
      <c r="H130" s="6" t="s">
        <v>299</v>
      </c>
      <c r="I130" s="6" t="s">
        <v>191</v>
      </c>
      <c r="J130" s="107" t="s">
        <v>300</v>
      </c>
      <c r="K130" s="5">
        <f>SUMIF(Entrées!C:C,A:A,Entrées!E:E)</f>
        <v>0</v>
      </c>
      <c r="L130" s="5">
        <f>SUMIF(Sorties!B:B,A:A,Sorties!D:D)</f>
        <v>0</v>
      </c>
      <c r="N130" s="3"/>
    </row>
    <row r="131" spans="1:14" x14ac:dyDescent="0.25">
      <c r="A131" s="106" t="s">
        <v>337</v>
      </c>
      <c r="B131" s="6" t="s">
        <v>336</v>
      </c>
      <c r="C131" s="2">
        <v>1</v>
      </c>
      <c r="D131" s="100">
        <f t="shared" si="4"/>
        <v>1</v>
      </c>
      <c r="E131" s="1">
        <v>1</v>
      </c>
      <c r="F131" s="108"/>
      <c r="G131" s="108" t="str">
        <f t="shared" si="3"/>
        <v/>
      </c>
      <c r="H131" s="6" t="s">
        <v>338</v>
      </c>
      <c r="I131" s="6" t="s">
        <v>113</v>
      </c>
      <c r="J131" s="107"/>
      <c r="K131" s="5">
        <f>SUMIF(Entrées!C:C,A:A,Entrées!E:E)</f>
        <v>0</v>
      </c>
      <c r="L131" s="5">
        <f>SUMIF(Sorties!B:B,A:A,Sorties!D:D)</f>
        <v>0</v>
      </c>
      <c r="N131" s="3"/>
    </row>
    <row r="132" spans="1:14" x14ac:dyDescent="0.25">
      <c r="A132" s="106" t="s">
        <v>540</v>
      </c>
      <c r="B132" s="6" t="s">
        <v>268</v>
      </c>
      <c r="C132" s="2">
        <v>2</v>
      </c>
      <c r="D132" s="100">
        <f t="shared" si="4"/>
        <v>2</v>
      </c>
      <c r="E132" s="1">
        <v>1</v>
      </c>
      <c r="F132" s="108"/>
      <c r="G132" s="108" t="str">
        <f t="shared" si="3"/>
        <v/>
      </c>
      <c r="H132" s="6" t="s">
        <v>541</v>
      </c>
      <c r="I132" s="6" t="s">
        <v>256</v>
      </c>
      <c r="J132" s="107"/>
      <c r="K132" s="5">
        <f>SUMIF(Entrées!C:C,A:A,Entrées!E:E)</f>
        <v>0</v>
      </c>
      <c r="L132" s="5">
        <f>SUMIF(Sorties!B:B,A:A,Sorties!D:D)</f>
        <v>0</v>
      </c>
      <c r="N132" s="3"/>
    </row>
    <row r="133" spans="1:14" x14ac:dyDescent="0.25">
      <c r="A133" s="106" t="s">
        <v>326</v>
      </c>
      <c r="B133" s="6" t="s">
        <v>268</v>
      </c>
      <c r="C133" s="2">
        <v>1</v>
      </c>
      <c r="D133" s="100">
        <f t="shared" si="4"/>
        <v>1</v>
      </c>
      <c r="E133" s="1">
        <v>1</v>
      </c>
      <c r="F133" s="108"/>
      <c r="G133" s="108" t="str">
        <f t="shared" si="3"/>
        <v/>
      </c>
      <c r="H133" s="6" t="s">
        <v>327</v>
      </c>
      <c r="I133" s="6" t="s">
        <v>256</v>
      </c>
      <c r="J133" s="107"/>
      <c r="K133" s="5">
        <f>SUMIF(Entrées!C:C,A:A,Entrées!E:E)</f>
        <v>0</v>
      </c>
      <c r="L133" s="5">
        <f>SUMIF(Sorties!B:B,A:A,Sorties!D:D)</f>
        <v>0</v>
      </c>
      <c r="N133" s="3"/>
    </row>
    <row r="134" spans="1:14" x14ac:dyDescent="0.25">
      <c r="A134" s="106" t="s">
        <v>294</v>
      </c>
      <c r="B134" s="6" t="s">
        <v>99</v>
      </c>
      <c r="C134" s="2">
        <v>1</v>
      </c>
      <c r="D134" s="100">
        <f t="shared" si="4"/>
        <v>1</v>
      </c>
      <c r="E134" s="1">
        <v>1</v>
      </c>
      <c r="F134" s="108"/>
      <c r="G134" s="108" t="str">
        <f t="shared" si="3"/>
        <v/>
      </c>
      <c r="H134" s="6" t="s">
        <v>295</v>
      </c>
      <c r="I134" s="6" t="s">
        <v>113</v>
      </c>
      <c r="J134" s="107"/>
      <c r="K134" s="5">
        <f>SUMIF(Entrées!C:C,A:A,Entrées!E:E)</f>
        <v>0</v>
      </c>
      <c r="L134" s="5">
        <f>SUMIF(Sorties!B:B,A:A,Sorties!D:D)</f>
        <v>0</v>
      </c>
      <c r="N134" s="3"/>
    </row>
    <row r="135" spans="1:14" x14ac:dyDescent="0.25">
      <c r="A135" s="106" t="s">
        <v>290</v>
      </c>
      <c r="B135" s="6" t="s">
        <v>163</v>
      </c>
      <c r="C135" s="2">
        <v>1</v>
      </c>
      <c r="D135" s="100">
        <f t="shared" si="4"/>
        <v>1</v>
      </c>
      <c r="E135" s="1">
        <v>1</v>
      </c>
      <c r="F135" s="108"/>
      <c r="G135" s="108" t="str">
        <f t="shared" ref="G135:G198" si="5">IF(F135&lt;&gt;"",F135*D135,"")</f>
        <v/>
      </c>
      <c r="H135" s="6" t="s">
        <v>291</v>
      </c>
      <c r="I135" s="6" t="s">
        <v>113</v>
      </c>
      <c r="J135" s="107"/>
      <c r="K135" s="5">
        <f>SUMIF(Entrées!C:C,A:A,Entrées!E:E)</f>
        <v>0</v>
      </c>
      <c r="L135" s="5">
        <f>SUMIF(Sorties!B:B,A:A,Sorties!D:D)</f>
        <v>0</v>
      </c>
      <c r="N135" s="3"/>
    </row>
    <row r="136" spans="1:14" x14ac:dyDescent="0.25">
      <c r="A136" s="106" t="s">
        <v>226</v>
      </c>
      <c r="B136" s="6" t="s">
        <v>225</v>
      </c>
      <c r="C136" s="2">
        <v>1</v>
      </c>
      <c r="D136" s="100">
        <f t="shared" si="4"/>
        <v>1</v>
      </c>
      <c r="E136" s="1">
        <v>1</v>
      </c>
      <c r="F136" s="108"/>
      <c r="G136" s="108" t="str">
        <f t="shared" si="5"/>
        <v/>
      </c>
      <c r="H136" s="6" t="s">
        <v>227</v>
      </c>
      <c r="J136" s="20" t="s">
        <v>228</v>
      </c>
      <c r="K136" s="5">
        <f>SUMIF(Entrées!C:C,A:A,Entrées!E:E)</f>
        <v>0</v>
      </c>
      <c r="L136" s="5">
        <f>SUMIF(Sorties!B:B,A:A,Sorties!D:D)</f>
        <v>0</v>
      </c>
      <c r="N136" s="3"/>
    </row>
    <row r="137" spans="1:14" x14ac:dyDescent="0.25">
      <c r="A137" s="106" t="s">
        <v>223</v>
      </c>
      <c r="B137" s="6" t="s">
        <v>222</v>
      </c>
      <c r="C137" s="2">
        <v>1</v>
      </c>
      <c r="D137" s="100">
        <f t="shared" si="4"/>
        <v>1</v>
      </c>
      <c r="E137" s="1">
        <v>1</v>
      </c>
      <c r="F137" s="108"/>
      <c r="G137" s="108" t="str">
        <f t="shared" si="5"/>
        <v/>
      </c>
      <c r="H137" s="6" t="s">
        <v>224</v>
      </c>
      <c r="I137" s="6" t="s">
        <v>191</v>
      </c>
      <c r="J137" s="20"/>
      <c r="K137" s="5">
        <f>SUMIF(Entrées!C:C,A:A,Entrées!E:E)</f>
        <v>0</v>
      </c>
      <c r="L137" s="5">
        <f>SUMIF(Sorties!B:B,A:A,Sorties!D:D)</f>
        <v>0</v>
      </c>
      <c r="N137" s="3"/>
    </row>
    <row r="138" spans="1:14" x14ac:dyDescent="0.25">
      <c r="A138" s="106" t="s">
        <v>219</v>
      </c>
      <c r="B138" s="6" t="s">
        <v>218</v>
      </c>
      <c r="C138" s="2">
        <v>1</v>
      </c>
      <c r="D138" s="100">
        <f t="shared" ref="D138:D201" si="6">C138+K138-L138</f>
        <v>1</v>
      </c>
      <c r="E138" s="1">
        <v>1</v>
      </c>
      <c r="F138" s="108"/>
      <c r="G138" s="108" t="str">
        <f t="shared" si="5"/>
        <v/>
      </c>
      <c r="H138" s="6" t="s">
        <v>220</v>
      </c>
      <c r="I138" s="6" t="s">
        <v>191</v>
      </c>
      <c r="J138" s="20" t="s">
        <v>221</v>
      </c>
      <c r="K138" s="5">
        <f>SUMIF(Entrées!C:C,A:A,Entrées!E:E)</f>
        <v>0</v>
      </c>
      <c r="L138" s="5">
        <f>SUMIF(Sorties!B:B,A:A,Sorties!D:D)</f>
        <v>0</v>
      </c>
      <c r="N138" s="3"/>
    </row>
    <row r="139" spans="1:14" x14ac:dyDescent="0.25">
      <c r="A139" s="106" t="s">
        <v>560</v>
      </c>
      <c r="B139" s="6" t="s">
        <v>559</v>
      </c>
      <c r="C139" s="2">
        <v>19</v>
      </c>
      <c r="D139" s="100">
        <f t="shared" si="6"/>
        <v>19</v>
      </c>
      <c r="E139" s="1">
        <v>5</v>
      </c>
      <c r="F139" s="108"/>
      <c r="G139" s="108" t="str">
        <f t="shared" si="5"/>
        <v/>
      </c>
      <c r="H139" s="6" t="s">
        <v>561</v>
      </c>
      <c r="I139" s="6" t="s">
        <v>514</v>
      </c>
      <c r="J139" s="107"/>
      <c r="K139" s="5">
        <f>SUMIF(Entrées!C:C,A:A,Entrées!E:E)</f>
        <v>0</v>
      </c>
      <c r="L139" s="5">
        <f>SUMIF(Sorties!B:B,A:A,Sorties!D:D)</f>
        <v>0</v>
      </c>
      <c r="N139" s="3"/>
    </row>
    <row r="140" spans="1:14" x14ac:dyDescent="0.25">
      <c r="A140" s="106" t="s">
        <v>562</v>
      </c>
      <c r="B140" s="6" t="s">
        <v>559</v>
      </c>
      <c r="C140" s="2">
        <v>4</v>
      </c>
      <c r="D140" s="100">
        <f t="shared" si="6"/>
        <v>4</v>
      </c>
      <c r="E140" s="1">
        <v>5</v>
      </c>
      <c r="F140" s="108"/>
      <c r="G140" s="108" t="str">
        <f t="shared" si="5"/>
        <v/>
      </c>
      <c r="H140" s="6" t="s">
        <v>563</v>
      </c>
      <c r="I140" s="6" t="s">
        <v>514</v>
      </c>
      <c r="J140" s="107"/>
      <c r="K140" s="5">
        <f>SUMIF(Entrées!C:C,A:A,Entrées!E:E)</f>
        <v>0</v>
      </c>
      <c r="L140" s="5">
        <f>SUMIF(Sorties!B:B,A:A,Sorties!D:D)</f>
        <v>0</v>
      </c>
      <c r="N140" s="3"/>
    </row>
    <row r="141" spans="1:14" x14ac:dyDescent="0.25">
      <c r="A141" s="106" t="s">
        <v>591</v>
      </c>
      <c r="B141" s="6" t="s">
        <v>553</v>
      </c>
      <c r="C141" s="2">
        <v>14</v>
      </c>
      <c r="D141" s="100">
        <f t="shared" si="6"/>
        <v>14</v>
      </c>
      <c r="E141" s="1">
        <v>5</v>
      </c>
      <c r="F141" s="108"/>
      <c r="G141" s="108" t="str">
        <f t="shared" si="5"/>
        <v/>
      </c>
      <c r="H141" s="6" t="s">
        <v>554</v>
      </c>
      <c r="I141" s="6" t="s">
        <v>514</v>
      </c>
      <c r="J141" s="107"/>
      <c r="K141" s="5">
        <f>SUMIF(Entrées!C:C,A:A,Entrées!E:E)</f>
        <v>0</v>
      </c>
      <c r="L141" s="5">
        <f>SUMIF(Sorties!B:B,A:A,Sorties!D:D)</f>
        <v>0</v>
      </c>
      <c r="N141" s="3"/>
    </row>
    <row r="142" spans="1:14" x14ac:dyDescent="0.25">
      <c r="A142" s="106" t="s">
        <v>592</v>
      </c>
      <c r="B142" s="6" t="s">
        <v>352</v>
      </c>
      <c r="C142" s="2">
        <v>1</v>
      </c>
      <c r="D142" s="100">
        <f t="shared" si="6"/>
        <v>1</v>
      </c>
      <c r="E142" s="1">
        <v>1</v>
      </c>
      <c r="F142" s="108"/>
      <c r="G142" s="108" t="str">
        <f t="shared" si="5"/>
        <v/>
      </c>
      <c r="H142" s="6" t="s">
        <v>593</v>
      </c>
      <c r="I142" s="6" t="s">
        <v>514</v>
      </c>
      <c r="J142" s="107"/>
      <c r="K142" s="5">
        <f>SUMIF(Entrées!C:C,A:A,Entrées!E:E)</f>
        <v>0</v>
      </c>
      <c r="L142" s="5">
        <f>SUMIF(Sorties!B:B,A:A,Sorties!D:D)</f>
        <v>0</v>
      </c>
      <c r="N142" s="3"/>
    </row>
    <row r="143" spans="1:14" x14ac:dyDescent="0.25">
      <c r="A143" s="106" t="s">
        <v>557</v>
      </c>
      <c r="B143" s="6" t="s">
        <v>352</v>
      </c>
      <c r="C143" s="2">
        <v>4</v>
      </c>
      <c r="D143" s="100">
        <f t="shared" si="6"/>
        <v>4</v>
      </c>
      <c r="E143" s="1">
        <v>1</v>
      </c>
      <c r="F143" s="108"/>
      <c r="G143" s="108" t="str">
        <f t="shared" si="5"/>
        <v/>
      </c>
      <c r="H143" s="6" t="s">
        <v>558</v>
      </c>
      <c r="I143" s="6" t="s">
        <v>514</v>
      </c>
      <c r="J143" s="107"/>
      <c r="K143" s="5">
        <f>SUMIF(Entrées!C:C,A:A,Entrées!E:E)</f>
        <v>0</v>
      </c>
      <c r="L143" s="5">
        <f>SUMIF(Sorties!B:B,A:A,Sorties!D:D)</f>
        <v>0</v>
      </c>
      <c r="N143" s="3"/>
    </row>
    <row r="144" spans="1:14" x14ac:dyDescent="0.25">
      <c r="A144" s="106" t="s">
        <v>555</v>
      </c>
      <c r="B144" s="6" t="s">
        <v>352</v>
      </c>
      <c r="C144" s="2">
        <v>3</v>
      </c>
      <c r="D144" s="100">
        <f t="shared" si="6"/>
        <v>3</v>
      </c>
      <c r="E144" s="1">
        <v>1</v>
      </c>
      <c r="F144" s="108"/>
      <c r="G144" s="108" t="str">
        <f t="shared" si="5"/>
        <v/>
      </c>
      <c r="H144" s="6" t="s">
        <v>556</v>
      </c>
      <c r="I144" s="6" t="s">
        <v>514</v>
      </c>
      <c r="J144" s="107"/>
      <c r="K144" s="5">
        <f>SUMIF(Entrées!C:C,A:A,Entrées!E:E)</f>
        <v>0</v>
      </c>
      <c r="L144" s="5">
        <f>SUMIF(Sorties!B:B,A:A,Sorties!D:D)</f>
        <v>0</v>
      </c>
      <c r="N144" s="3"/>
    </row>
    <row r="145" spans="1:14" x14ac:dyDescent="0.25">
      <c r="A145" s="106" t="s">
        <v>339</v>
      </c>
      <c r="B145" s="6" t="s">
        <v>268</v>
      </c>
      <c r="C145" s="2">
        <v>1</v>
      </c>
      <c r="D145" s="100">
        <f t="shared" si="6"/>
        <v>1</v>
      </c>
      <c r="E145" s="1">
        <v>1</v>
      </c>
      <c r="F145" s="108"/>
      <c r="G145" s="108" t="str">
        <f t="shared" si="5"/>
        <v/>
      </c>
      <c r="H145" s="6" t="s">
        <v>340</v>
      </c>
      <c r="I145" s="6" t="s">
        <v>256</v>
      </c>
      <c r="J145" s="107"/>
      <c r="K145" s="5">
        <f>SUMIF(Entrées!C:C,A:A,Entrées!E:E)</f>
        <v>0</v>
      </c>
      <c r="L145" s="5">
        <f>SUMIF(Sorties!B:B,A:A,Sorties!D:D)</f>
        <v>0</v>
      </c>
      <c r="N145" s="3"/>
    </row>
    <row r="146" spans="1:14" x14ac:dyDescent="0.25">
      <c r="A146" s="106" t="s">
        <v>342</v>
      </c>
      <c r="B146" s="6" t="s">
        <v>271</v>
      </c>
      <c r="C146" s="2">
        <v>1</v>
      </c>
      <c r="D146" s="100">
        <f t="shared" si="6"/>
        <v>1</v>
      </c>
      <c r="E146" s="1">
        <v>1</v>
      </c>
      <c r="F146" s="108"/>
      <c r="G146" s="108" t="str">
        <f t="shared" si="5"/>
        <v/>
      </c>
      <c r="H146" s="6" t="s">
        <v>343</v>
      </c>
      <c r="I146" s="6" t="s">
        <v>256</v>
      </c>
      <c r="J146" s="107"/>
      <c r="K146" s="5">
        <f>SUMIF(Entrées!C:C,A:A,Entrées!E:E)</f>
        <v>0</v>
      </c>
      <c r="L146" s="5">
        <f>SUMIF(Sorties!B:B,A:A,Sorties!D:D)</f>
        <v>0</v>
      </c>
      <c r="N146" s="3"/>
    </row>
    <row r="147" spans="1:14" x14ac:dyDescent="0.25">
      <c r="A147" s="106" t="s">
        <v>545</v>
      </c>
      <c r="B147" s="6" t="s">
        <v>544</v>
      </c>
      <c r="C147" s="2">
        <v>2</v>
      </c>
      <c r="D147" s="100">
        <f t="shared" si="6"/>
        <v>2</v>
      </c>
      <c r="E147" s="1">
        <v>1</v>
      </c>
      <c r="F147" s="108"/>
      <c r="G147" s="108" t="str">
        <f t="shared" si="5"/>
        <v/>
      </c>
      <c r="H147" s="6" t="s">
        <v>546</v>
      </c>
      <c r="I147" s="6" t="s">
        <v>97</v>
      </c>
      <c r="J147" s="107"/>
      <c r="K147" s="5">
        <f>SUMIF(Entrées!C:C,A:A,Entrées!E:E)</f>
        <v>0</v>
      </c>
      <c r="L147" s="5">
        <f>SUMIF(Sorties!B:B,A:A,Sorties!D:D)</f>
        <v>0</v>
      </c>
      <c r="N147" s="3"/>
    </row>
    <row r="148" spans="1:14" x14ac:dyDescent="0.25">
      <c r="A148" s="106" t="s">
        <v>365</v>
      </c>
      <c r="B148" s="6" t="s">
        <v>352</v>
      </c>
      <c r="C148" s="2">
        <v>2</v>
      </c>
      <c r="D148" s="100">
        <f t="shared" si="6"/>
        <v>2</v>
      </c>
      <c r="E148" s="1">
        <v>1</v>
      </c>
      <c r="F148" s="108"/>
      <c r="G148" s="108" t="str">
        <f t="shared" si="5"/>
        <v/>
      </c>
      <c r="H148" s="6" t="s">
        <v>366</v>
      </c>
      <c r="J148" s="107" t="s">
        <v>367</v>
      </c>
      <c r="K148" s="5">
        <f>SUMIF(Entrées!C:C,A:A,Entrées!E:E)</f>
        <v>0</v>
      </c>
      <c r="L148" s="5">
        <f>SUMIF(Sorties!B:B,A:A,Sorties!D:D)</f>
        <v>0</v>
      </c>
      <c r="N148" s="3"/>
    </row>
    <row r="149" spans="1:14" x14ac:dyDescent="0.25">
      <c r="A149" s="106" t="s">
        <v>130</v>
      </c>
      <c r="B149" s="6" t="s">
        <v>99</v>
      </c>
      <c r="C149" s="2">
        <v>6</v>
      </c>
      <c r="D149" s="100">
        <f t="shared" si="6"/>
        <v>6</v>
      </c>
      <c r="E149" s="1">
        <v>1</v>
      </c>
      <c r="F149" s="108"/>
      <c r="G149" s="108" t="str">
        <f t="shared" si="5"/>
        <v/>
      </c>
      <c r="H149" s="6" t="s">
        <v>131</v>
      </c>
      <c r="I149" s="6" t="s">
        <v>113</v>
      </c>
      <c r="J149" s="20" t="s">
        <v>120</v>
      </c>
      <c r="K149" s="5">
        <f>SUMIF(Entrées!C:C,A:A,Entrées!E:E)</f>
        <v>0</v>
      </c>
      <c r="L149" s="5">
        <f>SUMIF(Sorties!B:B,A:A,Sorties!D:D)</f>
        <v>0</v>
      </c>
      <c r="N149" s="3"/>
    </row>
    <row r="150" spans="1:14" x14ac:dyDescent="0.25">
      <c r="A150" s="106" t="s">
        <v>119</v>
      </c>
      <c r="B150" s="6" t="s">
        <v>99</v>
      </c>
      <c r="C150" s="2">
        <v>3</v>
      </c>
      <c r="D150" s="100">
        <f t="shared" si="6"/>
        <v>3</v>
      </c>
      <c r="E150" s="1">
        <v>1</v>
      </c>
      <c r="F150" s="108"/>
      <c r="G150" s="108" t="str">
        <f t="shared" si="5"/>
        <v/>
      </c>
      <c r="H150" s="6" t="s">
        <v>122</v>
      </c>
      <c r="I150" s="6" t="s">
        <v>113</v>
      </c>
      <c r="J150" s="20" t="s">
        <v>120</v>
      </c>
      <c r="K150" s="5">
        <f>SUMIF(Entrées!C:C,A:A,Entrées!E:E)</f>
        <v>0</v>
      </c>
      <c r="L150" s="5">
        <f>SUMIF(Sorties!B:B,A:A,Sorties!D:D)</f>
        <v>0</v>
      </c>
      <c r="N150" s="3"/>
    </row>
    <row r="151" spans="1:14" x14ac:dyDescent="0.25">
      <c r="A151" s="106" t="s">
        <v>126</v>
      </c>
      <c r="B151" s="6" t="s">
        <v>99</v>
      </c>
      <c r="C151" s="2">
        <v>29</v>
      </c>
      <c r="D151" s="100">
        <f t="shared" si="6"/>
        <v>29</v>
      </c>
      <c r="E151" s="1">
        <v>1</v>
      </c>
      <c r="F151" s="108"/>
      <c r="G151" s="108" t="str">
        <f t="shared" si="5"/>
        <v/>
      </c>
      <c r="H151" s="6" t="s">
        <v>127</v>
      </c>
      <c r="I151" s="6" t="s">
        <v>113</v>
      </c>
      <c r="J151" s="20" t="s">
        <v>120</v>
      </c>
      <c r="K151" s="5">
        <f>SUMIF(Entrées!C:C,A:A,Entrées!E:E)</f>
        <v>0</v>
      </c>
      <c r="L151" s="5">
        <f>SUMIF(Sorties!B:B,A:A,Sorties!D:D)</f>
        <v>0</v>
      </c>
      <c r="N151" s="3"/>
    </row>
    <row r="152" spans="1:14" x14ac:dyDescent="0.25">
      <c r="A152" s="106" t="s">
        <v>549</v>
      </c>
      <c r="B152" s="6" t="s">
        <v>99</v>
      </c>
      <c r="C152" s="2">
        <v>2</v>
      </c>
      <c r="D152" s="100">
        <f t="shared" si="6"/>
        <v>1</v>
      </c>
      <c r="E152" s="1">
        <v>1</v>
      </c>
      <c r="F152" s="108"/>
      <c r="G152" s="108" t="str">
        <f t="shared" si="5"/>
        <v/>
      </c>
      <c r="H152" s="6" t="s">
        <v>550</v>
      </c>
      <c r="I152" s="6" t="s">
        <v>113</v>
      </c>
      <c r="J152" s="107" t="s">
        <v>551</v>
      </c>
      <c r="K152" s="5">
        <f>SUMIF(Entrées!C:C,A:A,Entrées!E:E)</f>
        <v>0</v>
      </c>
      <c r="L152" s="5">
        <f>SUMIF(Sorties!B:B,A:A,Sorties!D:D)</f>
        <v>1</v>
      </c>
      <c r="N152" s="3"/>
    </row>
    <row r="153" spans="1:14" x14ac:dyDescent="0.25">
      <c r="A153" s="106" t="s">
        <v>121</v>
      </c>
      <c r="B153" s="6" t="s">
        <v>99</v>
      </c>
      <c r="C153" s="2">
        <v>11</v>
      </c>
      <c r="D153" s="100">
        <f t="shared" si="6"/>
        <v>11</v>
      </c>
      <c r="E153" s="1">
        <v>1</v>
      </c>
      <c r="F153" s="108"/>
      <c r="G153" s="108" t="str">
        <f t="shared" si="5"/>
        <v/>
      </c>
      <c r="H153" s="6" t="s">
        <v>125</v>
      </c>
      <c r="I153" s="6" t="s">
        <v>113</v>
      </c>
      <c r="J153" s="20" t="s">
        <v>114</v>
      </c>
      <c r="K153" s="5">
        <f>SUMIF(Entrées!C:C,A:A,Entrées!E:E)</f>
        <v>0</v>
      </c>
      <c r="L153" s="5">
        <f>SUMIF(Sorties!B:B,A:A,Sorties!D:D)</f>
        <v>0</v>
      </c>
      <c r="N153" s="3"/>
    </row>
    <row r="154" spans="1:14" x14ac:dyDescent="0.25">
      <c r="A154" s="106" t="s">
        <v>123</v>
      </c>
      <c r="B154" s="6" t="s">
        <v>99</v>
      </c>
      <c r="C154" s="2">
        <v>15</v>
      </c>
      <c r="D154" s="100">
        <f t="shared" si="6"/>
        <v>15</v>
      </c>
      <c r="E154" s="1">
        <v>1</v>
      </c>
      <c r="F154" s="108"/>
      <c r="G154" s="108" t="str">
        <f t="shared" si="5"/>
        <v/>
      </c>
      <c r="H154" s="6" t="s">
        <v>124</v>
      </c>
      <c r="I154" s="6" t="s">
        <v>113</v>
      </c>
      <c r="J154" s="20" t="s">
        <v>114</v>
      </c>
      <c r="K154" s="5">
        <f>SUMIF(Entrées!C:C,A:A,Entrées!E:E)</f>
        <v>0</v>
      </c>
      <c r="L154" s="5">
        <f>SUMIF(Sorties!B:B,A:A,Sorties!D:D)</f>
        <v>0</v>
      </c>
      <c r="N154" s="3"/>
    </row>
    <row r="155" spans="1:14" x14ac:dyDescent="0.25">
      <c r="A155" s="106" t="s">
        <v>111</v>
      </c>
      <c r="B155" s="6" t="s">
        <v>99</v>
      </c>
      <c r="C155" s="2">
        <v>10</v>
      </c>
      <c r="D155" s="100">
        <f t="shared" si="6"/>
        <v>10</v>
      </c>
      <c r="E155" s="1">
        <v>1</v>
      </c>
      <c r="F155" s="108"/>
      <c r="G155" s="108" t="str">
        <f t="shared" si="5"/>
        <v/>
      </c>
      <c r="H155" s="6" t="s">
        <v>112</v>
      </c>
      <c r="I155" s="6" t="s">
        <v>113</v>
      </c>
      <c r="J155" s="20" t="s">
        <v>114</v>
      </c>
      <c r="K155" s="5">
        <f>SUMIF(Entrées!C:C,A:A,Entrées!E:E)</f>
        <v>0</v>
      </c>
      <c r="L155" s="5">
        <f>SUMIF(Sorties!B:B,A:A,Sorties!D:D)</f>
        <v>0</v>
      </c>
      <c r="N155" s="3"/>
    </row>
    <row r="156" spans="1:14" x14ac:dyDescent="0.25">
      <c r="A156" s="106" t="s">
        <v>115</v>
      </c>
      <c r="B156" s="6" t="s">
        <v>99</v>
      </c>
      <c r="C156" s="2">
        <v>12</v>
      </c>
      <c r="D156" s="100">
        <f t="shared" si="6"/>
        <v>12</v>
      </c>
      <c r="E156" s="1">
        <v>1</v>
      </c>
      <c r="F156" s="108"/>
      <c r="G156" s="108" t="str">
        <f t="shared" si="5"/>
        <v/>
      </c>
      <c r="H156" s="6" t="s">
        <v>116</v>
      </c>
      <c r="I156" s="6" t="s">
        <v>113</v>
      </c>
      <c r="J156" s="20" t="s">
        <v>114</v>
      </c>
      <c r="K156" s="5">
        <f>SUMIF(Entrées!C:C,A:A,Entrées!E:E)</f>
        <v>0</v>
      </c>
      <c r="L156" s="5">
        <f>SUMIF(Sorties!B:B,A:A,Sorties!D:D)</f>
        <v>0</v>
      </c>
      <c r="N156" s="3"/>
    </row>
    <row r="157" spans="1:14" x14ac:dyDescent="0.25">
      <c r="A157" s="106" t="s">
        <v>117</v>
      </c>
      <c r="B157" s="6" t="s">
        <v>99</v>
      </c>
      <c r="C157" s="2">
        <v>2</v>
      </c>
      <c r="D157" s="100">
        <f t="shared" si="6"/>
        <v>2</v>
      </c>
      <c r="E157" s="1">
        <v>1</v>
      </c>
      <c r="F157" s="108"/>
      <c r="G157" s="108" t="str">
        <f t="shared" si="5"/>
        <v/>
      </c>
      <c r="H157" s="6" t="s">
        <v>118</v>
      </c>
      <c r="I157" s="6" t="s">
        <v>113</v>
      </c>
      <c r="J157" s="20" t="s">
        <v>114</v>
      </c>
      <c r="K157" s="5">
        <f>SUMIF(Entrées!C:C,A:A,Entrées!E:E)</f>
        <v>0</v>
      </c>
      <c r="L157" s="5">
        <f>SUMIF(Sorties!B:B,A:A,Sorties!D:D)</f>
        <v>0</v>
      </c>
      <c r="N157" s="3"/>
    </row>
    <row r="158" spans="1:14" x14ac:dyDescent="0.25">
      <c r="A158" s="106" t="s">
        <v>128</v>
      </c>
      <c r="B158" s="6" t="s">
        <v>99</v>
      </c>
      <c r="C158" s="2">
        <v>9</v>
      </c>
      <c r="D158" s="100">
        <f t="shared" si="6"/>
        <v>9</v>
      </c>
      <c r="E158" s="1">
        <v>1</v>
      </c>
      <c r="F158" s="108"/>
      <c r="G158" s="108" t="str">
        <f t="shared" si="5"/>
        <v/>
      </c>
      <c r="H158" s="6" t="s">
        <v>129</v>
      </c>
      <c r="I158" s="6" t="s">
        <v>113</v>
      </c>
      <c r="J158" s="20" t="s">
        <v>114</v>
      </c>
      <c r="K158" s="5">
        <f>SUMIF(Entrées!C:C,A:A,Entrées!E:E)</f>
        <v>0</v>
      </c>
      <c r="L158" s="5">
        <f>SUMIF(Sorties!B:B,A:A,Sorties!D:D)</f>
        <v>0</v>
      </c>
      <c r="N158" s="3"/>
    </row>
    <row r="159" spans="1:14" x14ac:dyDescent="0.25">
      <c r="A159" s="106" t="s">
        <v>159</v>
      </c>
      <c r="B159" s="6" t="s">
        <v>164</v>
      </c>
      <c r="C159" s="2">
        <v>6</v>
      </c>
      <c r="D159" s="100">
        <f t="shared" si="6"/>
        <v>6</v>
      </c>
      <c r="E159" s="1">
        <v>1</v>
      </c>
      <c r="F159" s="108"/>
      <c r="G159" s="108" t="str">
        <f t="shared" si="5"/>
        <v/>
      </c>
      <c r="H159" s="6" t="s">
        <v>168</v>
      </c>
      <c r="I159" s="6" t="s">
        <v>113</v>
      </c>
      <c r="J159" s="20" t="s">
        <v>160</v>
      </c>
      <c r="K159" s="5">
        <f>SUMIF(Entrées!C:C,A:A,Entrées!E:E)</f>
        <v>0</v>
      </c>
      <c r="L159" s="5">
        <f>SUMIF(Sorties!B:B,A:A,Sorties!D:D)</f>
        <v>0</v>
      </c>
      <c r="N159" s="3"/>
    </row>
    <row r="160" spans="1:14" x14ac:dyDescent="0.25">
      <c r="A160" s="106" t="s">
        <v>161</v>
      </c>
      <c r="B160" s="6" t="s">
        <v>164</v>
      </c>
      <c r="C160" s="2">
        <v>2</v>
      </c>
      <c r="D160" s="100">
        <f t="shared" si="6"/>
        <v>2</v>
      </c>
      <c r="E160" s="1">
        <v>1</v>
      </c>
      <c r="F160" s="108"/>
      <c r="G160" s="108" t="str">
        <f t="shared" si="5"/>
        <v/>
      </c>
      <c r="H160" s="6" t="s">
        <v>167</v>
      </c>
      <c r="I160" s="6" t="s">
        <v>113</v>
      </c>
      <c r="J160" s="20" t="s">
        <v>162</v>
      </c>
      <c r="K160" s="5">
        <f>SUMIF(Entrées!C:C,A:A,Entrées!E:E)</f>
        <v>0</v>
      </c>
      <c r="L160" s="5">
        <f>SUMIF(Sorties!B:B,A:A,Sorties!D:D)</f>
        <v>0</v>
      </c>
      <c r="N160" s="3"/>
    </row>
    <row r="161" spans="1:14" x14ac:dyDescent="0.25">
      <c r="A161" s="47" t="s">
        <v>73</v>
      </c>
      <c r="B161" s="6" t="s">
        <v>63</v>
      </c>
      <c r="C161" s="2">
        <v>856</v>
      </c>
      <c r="D161" s="100">
        <f t="shared" si="6"/>
        <v>856</v>
      </c>
      <c r="E161" s="1">
        <v>50</v>
      </c>
      <c r="F161" s="108"/>
      <c r="G161" s="108" t="str">
        <f t="shared" si="5"/>
        <v/>
      </c>
      <c r="H161" s="6" t="s">
        <v>65</v>
      </c>
      <c r="I161" s="6" t="s">
        <v>93</v>
      </c>
      <c r="J161" s="20"/>
      <c r="K161" s="5">
        <f>SUMIF(Entrées!C:C,A:A,Entrées!E:E)</f>
        <v>0</v>
      </c>
      <c r="L161" s="5">
        <f>SUMIF(Sorties!B:B,A:A,Sorties!D:D)</f>
        <v>0</v>
      </c>
      <c r="N161" s="3"/>
    </row>
    <row r="162" spans="1:14" x14ac:dyDescent="0.25">
      <c r="A162" s="47" t="s">
        <v>74</v>
      </c>
      <c r="B162" s="6" t="s">
        <v>63</v>
      </c>
      <c r="C162" s="2">
        <v>550</v>
      </c>
      <c r="D162" s="100">
        <f t="shared" si="6"/>
        <v>550</v>
      </c>
      <c r="E162" s="1">
        <v>50</v>
      </c>
      <c r="F162" s="108"/>
      <c r="G162" s="108" t="str">
        <f t="shared" si="5"/>
        <v/>
      </c>
      <c r="H162" s="6" t="s">
        <v>68</v>
      </c>
      <c r="I162" s="6" t="s">
        <v>93</v>
      </c>
      <c r="J162" s="20"/>
      <c r="K162" s="5">
        <f>SUMIF(Entrées!C:C,A:A,Entrées!E:E)</f>
        <v>0</v>
      </c>
      <c r="L162" s="5">
        <f>SUMIF(Sorties!B:B,A:A,Sorties!D:D)</f>
        <v>0</v>
      </c>
      <c r="N162" s="3"/>
    </row>
    <row r="163" spans="1:14" x14ac:dyDescent="0.25">
      <c r="A163" s="47" t="s">
        <v>76</v>
      </c>
      <c r="B163" s="6" t="s">
        <v>63</v>
      </c>
      <c r="C163" s="2">
        <v>825</v>
      </c>
      <c r="D163" s="100">
        <f t="shared" si="6"/>
        <v>825</v>
      </c>
      <c r="E163" s="1">
        <v>50</v>
      </c>
      <c r="F163" s="108"/>
      <c r="G163" s="108" t="str">
        <f t="shared" si="5"/>
        <v/>
      </c>
      <c r="H163" s="6" t="s">
        <v>69</v>
      </c>
      <c r="I163" s="6" t="s">
        <v>93</v>
      </c>
      <c r="J163" s="20"/>
      <c r="K163" s="5">
        <f>SUMIF(Entrées!C:C,A:A,Entrées!E:E)</f>
        <v>0</v>
      </c>
      <c r="L163" s="5">
        <f>SUMIF(Sorties!B:B,A:A,Sorties!D:D)</f>
        <v>0</v>
      </c>
      <c r="N163" s="3"/>
    </row>
    <row r="164" spans="1:14" x14ac:dyDescent="0.25">
      <c r="A164" s="47" t="s">
        <v>81</v>
      </c>
      <c r="B164" s="6" t="s">
        <v>63</v>
      </c>
      <c r="C164" s="2">
        <v>140</v>
      </c>
      <c r="D164" s="100">
        <f t="shared" si="6"/>
        <v>140</v>
      </c>
      <c r="E164" s="1">
        <v>10</v>
      </c>
      <c r="F164" s="108"/>
      <c r="G164" s="108" t="str">
        <f t="shared" si="5"/>
        <v/>
      </c>
      <c r="H164" s="6" t="s">
        <v>82</v>
      </c>
      <c r="I164" s="6" t="s">
        <v>93</v>
      </c>
      <c r="J164" s="20"/>
      <c r="K164" s="5">
        <f>SUMIF(Entrées!C:C,A:A,Entrées!E:E)</f>
        <v>0</v>
      </c>
      <c r="L164" s="5">
        <f>SUMIF(Sorties!B:B,A:A,Sorties!D:D)</f>
        <v>0</v>
      </c>
      <c r="N164" s="3"/>
    </row>
    <row r="165" spans="1:14" x14ac:dyDescent="0.25">
      <c r="A165" s="47" t="s">
        <v>75</v>
      </c>
      <c r="B165" s="6" t="s">
        <v>63</v>
      </c>
      <c r="C165" s="2">
        <v>25</v>
      </c>
      <c r="D165" s="100">
        <f t="shared" si="6"/>
        <v>25</v>
      </c>
      <c r="E165" s="1">
        <v>10</v>
      </c>
      <c r="F165" s="108"/>
      <c r="G165" s="108" t="str">
        <f t="shared" si="5"/>
        <v/>
      </c>
      <c r="H165" s="6" t="s">
        <v>287</v>
      </c>
      <c r="I165" s="6" t="s">
        <v>93</v>
      </c>
      <c r="J165" s="20"/>
      <c r="K165" s="5">
        <f>SUMIF(Entrées!C:C,A:A,Entrées!E:E)</f>
        <v>0</v>
      </c>
      <c r="L165" s="5">
        <f>SUMIF(Sorties!B:B,A:A,Sorties!D:D)</f>
        <v>0</v>
      </c>
      <c r="N165" s="3"/>
    </row>
    <row r="166" spans="1:14" x14ac:dyDescent="0.25">
      <c r="A166" s="47" t="s">
        <v>77</v>
      </c>
      <c r="B166" s="6" t="s">
        <v>63</v>
      </c>
      <c r="C166" s="2">
        <v>50</v>
      </c>
      <c r="D166" s="100">
        <f t="shared" si="6"/>
        <v>50</v>
      </c>
      <c r="E166" s="1">
        <v>10</v>
      </c>
      <c r="F166" s="108"/>
      <c r="G166" s="108" t="str">
        <f t="shared" si="5"/>
        <v/>
      </c>
      <c r="H166" s="6" t="s">
        <v>78</v>
      </c>
      <c r="I166" s="6" t="s">
        <v>93</v>
      </c>
      <c r="J166" s="20"/>
      <c r="K166" s="5">
        <f>SUMIF(Entrées!C:C,A:A,Entrées!E:E)</f>
        <v>0</v>
      </c>
      <c r="L166" s="5">
        <f>SUMIF(Sorties!B:B,A:A,Sorties!D:D)</f>
        <v>0</v>
      </c>
      <c r="N166" s="3"/>
    </row>
    <row r="167" spans="1:14" x14ac:dyDescent="0.25">
      <c r="A167" s="47" t="s">
        <v>79</v>
      </c>
      <c r="B167" s="6" t="s">
        <v>63</v>
      </c>
      <c r="C167" s="2">
        <v>50</v>
      </c>
      <c r="D167" s="100">
        <f t="shared" si="6"/>
        <v>50</v>
      </c>
      <c r="E167" s="1">
        <v>10</v>
      </c>
      <c r="F167" s="108"/>
      <c r="G167" s="108" t="str">
        <f t="shared" si="5"/>
        <v/>
      </c>
      <c r="H167" s="6" t="s">
        <v>80</v>
      </c>
      <c r="I167" s="6" t="s">
        <v>93</v>
      </c>
      <c r="J167" s="20"/>
      <c r="K167" s="5">
        <f>SUMIF(Entrées!C:C,A:A,Entrées!E:E)</f>
        <v>0</v>
      </c>
      <c r="L167" s="5">
        <f>SUMIF(Sorties!B:B,A:A,Sorties!D:D)</f>
        <v>0</v>
      </c>
      <c r="N167" s="3"/>
    </row>
    <row r="168" spans="1:14" x14ac:dyDescent="0.25">
      <c r="A168" s="47" t="s">
        <v>83</v>
      </c>
      <c r="B168" s="6" t="s">
        <v>63</v>
      </c>
      <c r="C168" s="2">
        <v>9</v>
      </c>
      <c r="D168" s="100">
        <f t="shared" si="6"/>
        <v>9</v>
      </c>
      <c r="E168" s="1">
        <v>5</v>
      </c>
      <c r="F168" s="108"/>
      <c r="G168" s="108" t="str">
        <f t="shared" si="5"/>
        <v/>
      </c>
      <c r="H168" s="6" t="s">
        <v>84</v>
      </c>
      <c r="I168" s="6" t="s">
        <v>93</v>
      </c>
      <c r="J168" s="20"/>
      <c r="K168" s="5">
        <f>SUMIF(Entrées!C:C,A:A,Entrées!E:E)</f>
        <v>0</v>
      </c>
      <c r="L168" s="5">
        <f>SUMIF(Sorties!B:B,A:A,Sorties!D:D)</f>
        <v>0</v>
      </c>
      <c r="N168" s="3"/>
    </row>
    <row r="169" spans="1:14" x14ac:dyDescent="0.25">
      <c r="A169" s="47" t="s">
        <v>85</v>
      </c>
      <c r="B169" s="6" t="s">
        <v>63</v>
      </c>
      <c r="C169" s="2">
        <v>10</v>
      </c>
      <c r="D169" s="100">
        <f t="shared" si="6"/>
        <v>10</v>
      </c>
      <c r="E169" s="1">
        <v>5</v>
      </c>
      <c r="F169" s="108"/>
      <c r="G169" s="108" t="str">
        <f t="shared" si="5"/>
        <v/>
      </c>
      <c r="H169" s="6" t="s">
        <v>86</v>
      </c>
      <c r="I169" s="6" t="s">
        <v>93</v>
      </c>
      <c r="J169" s="20"/>
      <c r="K169" s="5">
        <f>SUMIF(Entrées!C:C,A:A,Entrées!E:E)</f>
        <v>0</v>
      </c>
      <c r="L169" s="5">
        <f>SUMIF(Sorties!B:B,A:A,Sorties!D:D)</f>
        <v>0</v>
      </c>
      <c r="N169" s="3"/>
    </row>
    <row r="170" spans="1:14" x14ac:dyDescent="0.25">
      <c r="A170" s="106" t="s">
        <v>534</v>
      </c>
      <c r="B170" s="6" t="s">
        <v>218</v>
      </c>
      <c r="C170" s="2">
        <v>1</v>
      </c>
      <c r="D170" s="100">
        <f t="shared" si="6"/>
        <v>1</v>
      </c>
      <c r="E170" s="1">
        <v>1</v>
      </c>
      <c r="F170" s="108"/>
      <c r="G170" s="108" t="str">
        <f t="shared" si="5"/>
        <v/>
      </c>
      <c r="H170" s="6" t="s">
        <v>535</v>
      </c>
      <c r="I170" s="6" t="s">
        <v>191</v>
      </c>
      <c r="J170" s="107"/>
      <c r="K170" s="5">
        <f>SUMIF(Entrées!C:C,A:A,Entrées!E:E)</f>
        <v>0</v>
      </c>
      <c r="L170" s="5">
        <f>SUMIF(Sorties!B:B,A:A,Sorties!D:D)</f>
        <v>0</v>
      </c>
      <c r="N170" s="3"/>
    </row>
    <row r="171" spans="1:14" x14ac:dyDescent="0.25">
      <c r="A171" s="106" t="s">
        <v>536</v>
      </c>
      <c r="B171" s="6" t="s">
        <v>99</v>
      </c>
      <c r="C171" s="2">
        <v>1</v>
      </c>
      <c r="D171" s="100">
        <f t="shared" si="6"/>
        <v>1</v>
      </c>
      <c r="E171" s="1">
        <v>1</v>
      </c>
      <c r="F171" s="108"/>
      <c r="G171" s="108" t="str">
        <f t="shared" si="5"/>
        <v/>
      </c>
      <c r="H171" s="6" t="s">
        <v>537</v>
      </c>
      <c r="I171" s="6" t="s">
        <v>353</v>
      </c>
      <c r="J171" s="107"/>
      <c r="K171" s="5">
        <f>SUMIF(Entrées!C:C,A:A,Entrées!E:E)</f>
        <v>0</v>
      </c>
      <c r="L171" s="5">
        <f>SUMIF(Sorties!B:B,A:A,Sorties!D:D)</f>
        <v>0</v>
      </c>
      <c r="N171" s="3"/>
    </row>
    <row r="172" spans="1:14" x14ac:dyDescent="0.25">
      <c r="A172" s="106" t="s">
        <v>109</v>
      </c>
      <c r="B172" s="6" t="s">
        <v>94</v>
      </c>
      <c r="C172" s="2">
        <v>1</v>
      </c>
      <c r="D172" s="100">
        <f t="shared" si="6"/>
        <v>1</v>
      </c>
      <c r="E172" s="1">
        <v>1</v>
      </c>
      <c r="F172" s="108"/>
      <c r="G172" s="108" t="str">
        <f t="shared" si="5"/>
        <v/>
      </c>
      <c r="H172" s="6" t="s">
        <v>110</v>
      </c>
      <c r="I172" s="6" t="s">
        <v>97</v>
      </c>
      <c r="J172" s="20"/>
      <c r="K172" s="5">
        <f>SUMIF(Entrées!C:C,A:A,Entrées!E:E)</f>
        <v>0</v>
      </c>
      <c r="L172" s="5">
        <f>SUMIF(Sorties!B:B,A:A,Sorties!D:D)</f>
        <v>0</v>
      </c>
      <c r="N172" s="3"/>
    </row>
    <row r="173" spans="1:14" x14ac:dyDescent="0.25">
      <c r="A173" s="106" t="s">
        <v>107</v>
      </c>
      <c r="B173" s="6" t="s">
        <v>94</v>
      </c>
      <c r="C173" s="2">
        <v>5</v>
      </c>
      <c r="D173" s="100">
        <f t="shared" si="6"/>
        <v>5</v>
      </c>
      <c r="E173" s="1">
        <v>1</v>
      </c>
      <c r="F173" s="108"/>
      <c r="G173" s="108" t="str">
        <f t="shared" si="5"/>
        <v/>
      </c>
      <c r="H173" s="6" t="s">
        <v>108</v>
      </c>
      <c r="I173" s="6" t="s">
        <v>97</v>
      </c>
      <c r="J173" s="20"/>
      <c r="K173" s="5">
        <f>SUMIF(Entrées!C:C,A:A,Entrées!E:E)</f>
        <v>0</v>
      </c>
      <c r="L173" s="5">
        <f>SUMIF(Sorties!B:B,A:A,Sorties!D:D)</f>
        <v>0</v>
      </c>
      <c r="N173" s="3"/>
    </row>
    <row r="174" spans="1:14" x14ac:dyDescent="0.25">
      <c r="A174" s="106" t="s">
        <v>322</v>
      </c>
      <c r="B174" s="6" t="s">
        <v>321</v>
      </c>
      <c r="C174" s="2">
        <v>2</v>
      </c>
      <c r="D174" s="100">
        <f t="shared" si="6"/>
        <v>2</v>
      </c>
      <c r="E174" s="1">
        <v>1</v>
      </c>
      <c r="F174" s="108"/>
      <c r="G174" s="108" t="str">
        <f t="shared" si="5"/>
        <v/>
      </c>
      <c r="H174" s="6" t="s">
        <v>323</v>
      </c>
      <c r="I174" s="6" t="s">
        <v>256</v>
      </c>
      <c r="J174" s="107"/>
      <c r="K174" s="5">
        <f>SUMIF(Entrées!C:C,A:A,Entrées!E:E)</f>
        <v>0</v>
      </c>
      <c r="L174" s="5">
        <f>SUMIF(Sorties!B:B,A:A,Sorties!D:D)</f>
        <v>0</v>
      </c>
      <c r="N174" s="3"/>
    </row>
    <row r="175" spans="1:14" x14ac:dyDescent="0.25">
      <c r="A175" s="106" t="s">
        <v>319</v>
      </c>
      <c r="B175" s="6" t="s">
        <v>321</v>
      </c>
      <c r="C175" s="2">
        <v>1</v>
      </c>
      <c r="D175" s="100">
        <f t="shared" si="6"/>
        <v>1</v>
      </c>
      <c r="E175" s="1">
        <v>1</v>
      </c>
      <c r="F175" s="108"/>
      <c r="G175" s="108" t="str">
        <f t="shared" si="5"/>
        <v/>
      </c>
      <c r="H175" s="6" t="s">
        <v>320</v>
      </c>
      <c r="I175" s="6" t="s">
        <v>256</v>
      </c>
      <c r="J175" s="107"/>
      <c r="K175" s="5">
        <f>SUMIF(Entrées!C:C,A:A,Entrées!E:E)</f>
        <v>0</v>
      </c>
      <c r="L175" s="5">
        <f>SUMIF(Sorties!B:B,A:A,Sorties!D:D)</f>
        <v>0</v>
      </c>
      <c r="N175" s="3"/>
    </row>
    <row r="176" spans="1:14" x14ac:dyDescent="0.25">
      <c r="A176" s="106" t="s">
        <v>183</v>
      </c>
      <c r="B176" s="6" t="s">
        <v>163</v>
      </c>
      <c r="C176" s="2">
        <v>5</v>
      </c>
      <c r="D176" s="100">
        <f t="shared" si="6"/>
        <v>5</v>
      </c>
      <c r="E176" s="1">
        <v>5</v>
      </c>
      <c r="F176" s="108"/>
      <c r="G176" s="108" t="str">
        <f t="shared" si="5"/>
        <v/>
      </c>
      <c r="H176" s="6" t="s">
        <v>184</v>
      </c>
      <c r="I176" s="6" t="s">
        <v>113</v>
      </c>
      <c r="J176" s="20" t="s">
        <v>185</v>
      </c>
      <c r="K176" s="5">
        <f>SUMIF(Entrées!C:C,A:A,Entrées!E:E)</f>
        <v>0</v>
      </c>
      <c r="L176" s="5">
        <f>SUMIF(Sorties!B:B,A:A,Sorties!D:D)</f>
        <v>0</v>
      </c>
      <c r="N176" s="3"/>
    </row>
    <row r="177" spans="1:14" x14ac:dyDescent="0.25">
      <c r="A177" s="47" t="s">
        <v>71</v>
      </c>
      <c r="B177" s="6" t="s">
        <v>100</v>
      </c>
      <c r="C177" s="2">
        <v>0</v>
      </c>
      <c r="D177" s="100">
        <f t="shared" si="6"/>
        <v>5000</v>
      </c>
      <c r="E177" s="1">
        <v>250</v>
      </c>
      <c r="F177" s="108"/>
      <c r="G177" s="108" t="str">
        <f t="shared" si="5"/>
        <v/>
      </c>
      <c r="H177" s="6" t="s">
        <v>72</v>
      </c>
      <c r="I177" s="6" t="s">
        <v>66</v>
      </c>
      <c r="J177" s="20"/>
      <c r="K177" s="5">
        <f>SUMIF(Entrées!C:C,A:A,Entrées!E:E)</f>
        <v>5000</v>
      </c>
      <c r="L177" s="5">
        <f>SUMIF(Sorties!B:B,A:A,Sorties!D:D)</f>
        <v>0</v>
      </c>
      <c r="N177" s="3"/>
    </row>
    <row r="178" spans="1:14" x14ac:dyDescent="0.25">
      <c r="A178" s="106" t="s">
        <v>482</v>
      </c>
      <c r="B178" s="6" t="s">
        <v>368</v>
      </c>
      <c r="C178" s="2">
        <v>7</v>
      </c>
      <c r="D178" s="100">
        <f t="shared" si="6"/>
        <v>7</v>
      </c>
      <c r="E178" s="1">
        <v>5</v>
      </c>
      <c r="F178" s="108"/>
      <c r="G178" s="108" t="str">
        <f t="shared" si="5"/>
        <v/>
      </c>
      <c r="H178" s="6" t="s">
        <v>483</v>
      </c>
      <c r="I178" s="6" t="s">
        <v>371</v>
      </c>
      <c r="J178" s="107"/>
      <c r="K178" s="5">
        <f>SUMIF(Entrées!C:C,A:A,Entrées!E:E)</f>
        <v>0</v>
      </c>
      <c r="L178" s="5">
        <f>SUMIF(Sorties!B:B,A:A,Sorties!D:D)</f>
        <v>0</v>
      </c>
      <c r="N178" s="3"/>
    </row>
    <row r="179" spans="1:14" x14ac:dyDescent="0.25">
      <c r="A179" s="106" t="s">
        <v>468</v>
      </c>
      <c r="B179" s="6" t="s">
        <v>368</v>
      </c>
      <c r="C179" s="2">
        <v>1</v>
      </c>
      <c r="D179" s="100">
        <f t="shared" si="6"/>
        <v>1</v>
      </c>
      <c r="E179" s="1">
        <v>5</v>
      </c>
      <c r="F179" s="108"/>
      <c r="G179" s="108" t="str">
        <f t="shared" si="5"/>
        <v/>
      </c>
      <c r="H179" s="6" t="s">
        <v>469</v>
      </c>
      <c r="I179" s="6" t="s">
        <v>371</v>
      </c>
      <c r="J179" s="107"/>
      <c r="K179" s="5">
        <f>SUMIF(Entrées!C:C,A:A,Entrées!E:E)</f>
        <v>0</v>
      </c>
      <c r="L179" s="5">
        <f>SUMIF(Sorties!B:B,A:A,Sorties!D:D)</f>
        <v>0</v>
      </c>
      <c r="N179" s="3"/>
    </row>
    <row r="180" spans="1:14" x14ac:dyDescent="0.25">
      <c r="A180" s="106" t="s">
        <v>476</v>
      </c>
      <c r="B180" s="6" t="s">
        <v>368</v>
      </c>
      <c r="C180" s="2">
        <v>10</v>
      </c>
      <c r="D180" s="100">
        <f t="shared" si="6"/>
        <v>10</v>
      </c>
      <c r="E180" s="1">
        <v>5</v>
      </c>
      <c r="F180" s="108"/>
      <c r="G180" s="108" t="str">
        <f t="shared" si="5"/>
        <v/>
      </c>
      <c r="H180" s="6" t="s">
        <v>477</v>
      </c>
      <c r="I180" s="6" t="s">
        <v>371</v>
      </c>
      <c r="J180" s="107"/>
      <c r="K180" s="5">
        <f>SUMIF(Entrées!C:C,A:A,Entrées!E:E)</f>
        <v>0</v>
      </c>
      <c r="L180" s="5">
        <f>SUMIF(Sorties!B:B,A:A,Sorties!D:D)</f>
        <v>0</v>
      </c>
      <c r="N180" s="3"/>
    </row>
    <row r="181" spans="1:14" x14ac:dyDescent="0.25">
      <c r="A181" s="106" t="s">
        <v>478</v>
      </c>
      <c r="B181" s="6" t="s">
        <v>368</v>
      </c>
      <c r="C181" s="2">
        <v>6</v>
      </c>
      <c r="D181" s="100">
        <f t="shared" si="6"/>
        <v>6</v>
      </c>
      <c r="E181" s="1">
        <v>5</v>
      </c>
      <c r="F181" s="108"/>
      <c r="G181" s="108" t="str">
        <f t="shared" si="5"/>
        <v/>
      </c>
      <c r="H181" s="6" t="s">
        <v>479</v>
      </c>
      <c r="I181" s="6" t="s">
        <v>371</v>
      </c>
      <c r="J181" s="107"/>
      <c r="K181" s="5">
        <f>SUMIF(Entrées!C:C,A:A,Entrées!E:E)</f>
        <v>0</v>
      </c>
      <c r="L181" s="5">
        <f>SUMIF(Sorties!B:B,A:A,Sorties!D:D)</f>
        <v>0</v>
      </c>
      <c r="N181" s="3"/>
    </row>
    <row r="182" spans="1:14" x14ac:dyDescent="0.25">
      <c r="A182" s="106" t="s">
        <v>470</v>
      </c>
      <c r="B182" s="6" t="s">
        <v>368</v>
      </c>
      <c r="C182" s="2">
        <v>4</v>
      </c>
      <c r="D182" s="100">
        <f t="shared" si="6"/>
        <v>4</v>
      </c>
      <c r="E182" s="1">
        <v>5</v>
      </c>
      <c r="F182" s="108"/>
      <c r="G182" s="108" t="str">
        <f t="shared" si="5"/>
        <v/>
      </c>
      <c r="H182" s="6" t="s">
        <v>471</v>
      </c>
      <c r="I182" s="6" t="s">
        <v>371</v>
      </c>
      <c r="J182" s="107"/>
      <c r="K182" s="5">
        <f>SUMIF(Entrées!C:C,A:A,Entrées!E:E)</f>
        <v>0</v>
      </c>
      <c r="L182" s="5">
        <f>SUMIF(Sorties!B:B,A:A,Sorties!D:D)</f>
        <v>0</v>
      </c>
      <c r="N182" s="3"/>
    </row>
    <row r="183" spans="1:14" x14ac:dyDescent="0.25">
      <c r="A183" s="106" t="s">
        <v>480</v>
      </c>
      <c r="B183" s="6" t="s">
        <v>368</v>
      </c>
      <c r="C183" s="2">
        <v>22</v>
      </c>
      <c r="D183" s="100">
        <f t="shared" si="6"/>
        <v>22</v>
      </c>
      <c r="E183" s="1">
        <v>5</v>
      </c>
      <c r="F183" s="108"/>
      <c r="G183" s="108" t="str">
        <f t="shared" si="5"/>
        <v/>
      </c>
      <c r="H183" s="6" t="s">
        <v>481</v>
      </c>
      <c r="I183" s="6" t="s">
        <v>371</v>
      </c>
      <c r="J183" s="107"/>
      <c r="K183" s="5">
        <f>SUMIF(Entrées!C:C,A:A,Entrées!E:E)</f>
        <v>0</v>
      </c>
      <c r="L183" s="5">
        <f>SUMIF(Sorties!B:B,A:A,Sorties!D:D)</f>
        <v>0</v>
      </c>
      <c r="N183" s="3"/>
    </row>
    <row r="184" spans="1:14" x14ac:dyDescent="0.25">
      <c r="A184" s="106" t="s">
        <v>472</v>
      </c>
      <c r="B184" s="6" t="s">
        <v>368</v>
      </c>
      <c r="C184" s="2">
        <v>2</v>
      </c>
      <c r="D184" s="100">
        <f t="shared" si="6"/>
        <v>2</v>
      </c>
      <c r="E184" s="1">
        <v>5</v>
      </c>
      <c r="F184" s="108"/>
      <c r="G184" s="108" t="str">
        <f t="shared" si="5"/>
        <v/>
      </c>
      <c r="H184" s="6" t="s">
        <v>473</v>
      </c>
      <c r="I184" s="6" t="s">
        <v>371</v>
      </c>
      <c r="J184" s="107"/>
      <c r="K184" s="5">
        <f>SUMIF(Entrées!C:C,A:A,Entrées!E:E)</f>
        <v>0</v>
      </c>
      <c r="L184" s="5">
        <f>SUMIF(Sorties!B:B,A:A,Sorties!D:D)</f>
        <v>0</v>
      </c>
      <c r="N184" s="3"/>
    </row>
    <row r="185" spans="1:14" x14ac:dyDescent="0.25">
      <c r="A185" s="106" t="s">
        <v>474</v>
      </c>
      <c r="B185" s="6" t="s">
        <v>368</v>
      </c>
      <c r="C185" s="2">
        <v>29</v>
      </c>
      <c r="D185" s="100">
        <f t="shared" si="6"/>
        <v>29</v>
      </c>
      <c r="E185" s="1">
        <v>5</v>
      </c>
      <c r="F185" s="108"/>
      <c r="G185" s="108" t="str">
        <f t="shared" si="5"/>
        <v/>
      </c>
      <c r="H185" s="6" t="s">
        <v>475</v>
      </c>
      <c r="I185" s="6" t="s">
        <v>371</v>
      </c>
      <c r="J185" s="107"/>
      <c r="K185" s="5">
        <f>SUMIF(Entrées!C:C,A:A,Entrées!E:E)</f>
        <v>0</v>
      </c>
      <c r="L185" s="5">
        <f>SUMIF(Sorties!B:B,A:A,Sorties!D:D)</f>
        <v>0</v>
      </c>
      <c r="N185" s="3"/>
    </row>
    <row r="186" spans="1:14" x14ac:dyDescent="0.25">
      <c r="A186" s="106" t="s">
        <v>465</v>
      </c>
      <c r="B186" s="6" t="s">
        <v>368</v>
      </c>
      <c r="C186" s="2">
        <v>43</v>
      </c>
      <c r="D186" s="100">
        <f t="shared" si="6"/>
        <v>43</v>
      </c>
      <c r="E186" s="1">
        <v>5</v>
      </c>
      <c r="F186" s="108"/>
      <c r="G186" s="108" t="str">
        <f t="shared" si="5"/>
        <v/>
      </c>
      <c r="H186" s="6" t="s">
        <v>466</v>
      </c>
      <c r="I186" s="6" t="s">
        <v>371</v>
      </c>
      <c r="J186" s="107"/>
      <c r="K186" s="5">
        <f>SUMIF(Entrées!C:C,A:A,Entrées!E:E)</f>
        <v>0</v>
      </c>
      <c r="L186" s="5">
        <f>SUMIF(Sorties!B:B,A:A,Sorties!D:D)</f>
        <v>0</v>
      </c>
      <c r="N186" s="3"/>
    </row>
    <row r="187" spans="1:14" x14ac:dyDescent="0.25">
      <c r="A187" s="106" t="s">
        <v>446</v>
      </c>
      <c r="B187" s="6" t="s">
        <v>368</v>
      </c>
      <c r="C187" s="2">
        <v>5</v>
      </c>
      <c r="D187" s="100">
        <f t="shared" si="6"/>
        <v>5</v>
      </c>
      <c r="E187" s="1">
        <v>5</v>
      </c>
      <c r="F187" s="108"/>
      <c r="G187" s="108" t="str">
        <f t="shared" si="5"/>
        <v/>
      </c>
      <c r="H187" s="6" t="s">
        <v>447</v>
      </c>
      <c r="I187" s="6" t="s">
        <v>371</v>
      </c>
      <c r="J187" s="107"/>
      <c r="K187" s="5">
        <f>SUMIF(Entrées!C:C,A:A,Entrées!E:E)</f>
        <v>0</v>
      </c>
      <c r="L187" s="5">
        <f>SUMIF(Sorties!B:B,A:A,Sorties!D:D)</f>
        <v>0</v>
      </c>
      <c r="N187" s="3"/>
    </row>
    <row r="188" spans="1:14" x14ac:dyDescent="0.25">
      <c r="A188" s="106" t="s">
        <v>450</v>
      </c>
      <c r="B188" s="6" t="s">
        <v>368</v>
      </c>
      <c r="C188" s="2">
        <v>37</v>
      </c>
      <c r="D188" s="100">
        <f t="shared" si="6"/>
        <v>37</v>
      </c>
      <c r="E188" s="1">
        <v>5</v>
      </c>
      <c r="F188" s="108"/>
      <c r="G188" s="108" t="str">
        <f t="shared" si="5"/>
        <v/>
      </c>
      <c r="H188" s="6" t="s">
        <v>451</v>
      </c>
      <c r="I188" s="6" t="s">
        <v>371</v>
      </c>
      <c r="J188" s="107"/>
      <c r="K188" s="5">
        <f>SUMIF(Entrées!C:C,A:A,Entrées!E:E)</f>
        <v>0</v>
      </c>
      <c r="L188" s="5">
        <f>SUMIF(Sorties!B:B,A:A,Sorties!D:D)</f>
        <v>0</v>
      </c>
      <c r="N188" s="3"/>
    </row>
    <row r="189" spans="1:14" x14ac:dyDescent="0.25">
      <c r="A189" s="106" t="s">
        <v>458</v>
      </c>
      <c r="B189" s="6" t="s">
        <v>368</v>
      </c>
      <c r="C189" s="2">
        <v>25</v>
      </c>
      <c r="D189" s="100">
        <f t="shared" si="6"/>
        <v>25</v>
      </c>
      <c r="E189" s="1">
        <v>5</v>
      </c>
      <c r="F189" s="108"/>
      <c r="G189" s="108" t="str">
        <f t="shared" si="5"/>
        <v/>
      </c>
      <c r="H189" s="6" t="s">
        <v>459</v>
      </c>
      <c r="I189" s="6" t="s">
        <v>371</v>
      </c>
      <c r="J189" s="107"/>
      <c r="K189" s="5">
        <f>SUMIF(Entrées!C:C,A:A,Entrées!E:E)</f>
        <v>0</v>
      </c>
      <c r="L189" s="5">
        <f>SUMIF(Sorties!B:B,A:A,Sorties!D:D)</f>
        <v>0</v>
      </c>
      <c r="N189" s="3"/>
    </row>
    <row r="190" spans="1:14" x14ac:dyDescent="0.25">
      <c r="A190" s="106" t="s">
        <v>460</v>
      </c>
      <c r="B190" s="6" t="s">
        <v>368</v>
      </c>
      <c r="C190" s="2">
        <v>28</v>
      </c>
      <c r="D190" s="100">
        <f t="shared" si="6"/>
        <v>28</v>
      </c>
      <c r="E190" s="1">
        <v>5</v>
      </c>
      <c r="F190" s="108"/>
      <c r="G190" s="108" t="str">
        <f t="shared" si="5"/>
        <v/>
      </c>
      <c r="H190" s="6" t="s">
        <v>461</v>
      </c>
      <c r="I190" s="6" t="s">
        <v>371</v>
      </c>
      <c r="J190" s="107"/>
      <c r="K190" s="5">
        <f>SUMIF(Entrées!C:C,A:A,Entrées!E:E)</f>
        <v>0</v>
      </c>
      <c r="L190" s="5">
        <f>SUMIF(Sorties!B:B,A:A,Sorties!D:D)</f>
        <v>0</v>
      </c>
      <c r="N190" s="3"/>
    </row>
    <row r="191" spans="1:14" x14ac:dyDescent="0.25">
      <c r="A191" s="106" t="s">
        <v>448</v>
      </c>
      <c r="B191" s="6" t="s">
        <v>368</v>
      </c>
      <c r="C191" s="2">
        <v>42</v>
      </c>
      <c r="D191" s="100">
        <f t="shared" si="6"/>
        <v>42</v>
      </c>
      <c r="E191" s="1">
        <v>5</v>
      </c>
      <c r="F191" s="108"/>
      <c r="G191" s="108" t="str">
        <f t="shared" si="5"/>
        <v/>
      </c>
      <c r="H191" s="6" t="s">
        <v>449</v>
      </c>
      <c r="I191" s="6" t="s">
        <v>371</v>
      </c>
      <c r="J191" s="107"/>
      <c r="K191" s="5">
        <f>SUMIF(Entrées!C:C,A:A,Entrées!E:E)</f>
        <v>0</v>
      </c>
      <c r="L191" s="5">
        <f>SUMIF(Sorties!B:B,A:A,Sorties!D:D)</f>
        <v>0</v>
      </c>
      <c r="N191" s="3"/>
    </row>
    <row r="192" spans="1:14" x14ac:dyDescent="0.25">
      <c r="A192" s="106" t="s">
        <v>464</v>
      </c>
      <c r="B192" s="6" t="s">
        <v>368</v>
      </c>
      <c r="C192" s="2">
        <v>69</v>
      </c>
      <c r="D192" s="100">
        <f t="shared" si="6"/>
        <v>69</v>
      </c>
      <c r="E192" s="1">
        <v>5</v>
      </c>
      <c r="F192" s="108"/>
      <c r="G192" s="108" t="str">
        <f t="shared" si="5"/>
        <v/>
      </c>
      <c r="H192" s="6" t="s">
        <v>462</v>
      </c>
      <c r="I192" s="6" t="s">
        <v>371</v>
      </c>
      <c r="J192" s="107"/>
      <c r="K192" s="5">
        <f>SUMIF(Entrées!C:C,A:A,Entrées!E:E)</f>
        <v>0</v>
      </c>
      <c r="L192" s="5">
        <f>SUMIF(Sorties!B:B,A:A,Sorties!D:D)</f>
        <v>0</v>
      </c>
      <c r="N192" s="3"/>
    </row>
    <row r="193" spans="1:14" x14ac:dyDescent="0.25">
      <c r="A193" s="106" t="s">
        <v>463</v>
      </c>
      <c r="B193" s="6" t="s">
        <v>368</v>
      </c>
      <c r="C193" s="2">
        <v>4</v>
      </c>
      <c r="D193" s="100">
        <f t="shared" si="6"/>
        <v>4</v>
      </c>
      <c r="E193" s="1">
        <v>5</v>
      </c>
      <c r="F193" s="108"/>
      <c r="G193" s="108" t="str">
        <f t="shared" si="5"/>
        <v/>
      </c>
      <c r="H193" s="6" t="s">
        <v>467</v>
      </c>
      <c r="I193" s="6" t="s">
        <v>371</v>
      </c>
      <c r="J193" s="107"/>
      <c r="K193" s="5">
        <f>SUMIF(Entrées!C:C,A:A,Entrées!E:E)</f>
        <v>0</v>
      </c>
      <c r="L193" s="5">
        <f>SUMIF(Sorties!B:B,A:A,Sorties!D:D)</f>
        <v>0</v>
      </c>
      <c r="N193" s="3"/>
    </row>
    <row r="194" spans="1:14" x14ac:dyDescent="0.25">
      <c r="A194" s="106" t="s">
        <v>452</v>
      </c>
      <c r="B194" s="6" t="s">
        <v>368</v>
      </c>
      <c r="C194" s="2">
        <v>22</v>
      </c>
      <c r="D194" s="100">
        <f t="shared" si="6"/>
        <v>22</v>
      </c>
      <c r="E194" s="1">
        <v>5</v>
      </c>
      <c r="F194" s="108"/>
      <c r="G194" s="108" t="str">
        <f t="shared" si="5"/>
        <v/>
      </c>
      <c r="H194" s="6" t="s">
        <v>453</v>
      </c>
      <c r="I194" s="6" t="s">
        <v>371</v>
      </c>
      <c r="J194" s="107"/>
      <c r="K194" s="5">
        <f>SUMIF(Entrées!C:C,A:A,Entrées!E:E)</f>
        <v>0</v>
      </c>
      <c r="L194" s="5">
        <f>SUMIF(Sorties!B:B,A:A,Sorties!D:D)</f>
        <v>0</v>
      </c>
      <c r="N194" s="3"/>
    </row>
    <row r="195" spans="1:14" x14ac:dyDescent="0.25">
      <c r="A195" s="106" t="s">
        <v>454</v>
      </c>
      <c r="B195" s="6" t="s">
        <v>368</v>
      </c>
      <c r="C195" s="2">
        <v>33</v>
      </c>
      <c r="D195" s="100">
        <f t="shared" si="6"/>
        <v>33</v>
      </c>
      <c r="E195" s="1">
        <v>5</v>
      </c>
      <c r="F195" s="108"/>
      <c r="G195" s="108" t="str">
        <f t="shared" si="5"/>
        <v/>
      </c>
      <c r="H195" s="6" t="s">
        <v>455</v>
      </c>
      <c r="I195" s="6" t="s">
        <v>371</v>
      </c>
      <c r="J195" s="107"/>
      <c r="K195" s="5">
        <f>SUMIF(Entrées!C:C,A:A,Entrées!E:E)</f>
        <v>0</v>
      </c>
      <c r="L195" s="5">
        <f>SUMIF(Sorties!B:B,A:A,Sorties!D:D)</f>
        <v>0</v>
      </c>
      <c r="N195" s="3"/>
    </row>
    <row r="196" spans="1:14" x14ac:dyDescent="0.25">
      <c r="A196" s="106" t="s">
        <v>456</v>
      </c>
      <c r="B196" s="6" t="s">
        <v>368</v>
      </c>
      <c r="C196" s="2">
        <v>7</v>
      </c>
      <c r="D196" s="100">
        <f t="shared" si="6"/>
        <v>7</v>
      </c>
      <c r="E196" s="1">
        <v>5</v>
      </c>
      <c r="F196" s="108"/>
      <c r="G196" s="108" t="str">
        <f t="shared" si="5"/>
        <v/>
      </c>
      <c r="H196" s="6" t="s">
        <v>457</v>
      </c>
      <c r="I196" s="6" t="s">
        <v>371</v>
      </c>
      <c r="J196" s="107"/>
      <c r="K196" s="5">
        <f>SUMIF(Entrées!C:C,A:A,Entrées!E:E)</f>
        <v>0</v>
      </c>
      <c r="L196" s="5">
        <f>SUMIF(Sorties!B:B,A:A,Sorties!D:D)</f>
        <v>0</v>
      </c>
      <c r="N196" s="3"/>
    </row>
    <row r="197" spans="1:14" x14ac:dyDescent="0.25">
      <c r="A197" s="106" t="s">
        <v>501</v>
      </c>
      <c r="B197" s="6" t="s">
        <v>368</v>
      </c>
      <c r="C197" s="2">
        <v>21</v>
      </c>
      <c r="D197" s="100">
        <f t="shared" si="6"/>
        <v>21</v>
      </c>
      <c r="E197" s="1">
        <v>5</v>
      </c>
      <c r="F197" s="108"/>
      <c r="G197" s="108" t="str">
        <f t="shared" si="5"/>
        <v/>
      </c>
      <c r="H197" s="6" t="s">
        <v>493</v>
      </c>
      <c r="I197" s="6" t="s">
        <v>371</v>
      </c>
      <c r="J197" s="107"/>
      <c r="K197" s="5">
        <f>SUMIF(Entrées!C:C,A:A,Entrées!E:E)</f>
        <v>0</v>
      </c>
      <c r="L197" s="5">
        <f>SUMIF(Sorties!B:B,A:A,Sorties!D:D)</f>
        <v>0</v>
      </c>
      <c r="N197" s="3"/>
    </row>
    <row r="198" spans="1:14" x14ac:dyDescent="0.25">
      <c r="A198" s="106" t="s">
        <v>502</v>
      </c>
      <c r="B198" s="6" t="s">
        <v>368</v>
      </c>
      <c r="C198" s="2">
        <v>15</v>
      </c>
      <c r="D198" s="100">
        <f t="shared" si="6"/>
        <v>15</v>
      </c>
      <c r="E198" s="1">
        <v>5</v>
      </c>
      <c r="F198" s="108"/>
      <c r="G198" s="108" t="str">
        <f t="shared" si="5"/>
        <v/>
      </c>
      <c r="H198" s="6" t="s">
        <v>495</v>
      </c>
      <c r="I198" s="6" t="s">
        <v>371</v>
      </c>
      <c r="J198" s="107"/>
      <c r="K198" s="5">
        <f>SUMIF(Entrées!C:C,A:A,Entrées!E:E)</f>
        <v>0</v>
      </c>
      <c r="L198" s="5">
        <f>SUMIF(Sorties!B:B,A:A,Sorties!D:D)</f>
        <v>0</v>
      </c>
      <c r="N198" s="3"/>
    </row>
    <row r="199" spans="1:14" x14ac:dyDescent="0.25">
      <c r="A199" s="106" t="s">
        <v>499</v>
      </c>
      <c r="B199" s="6" t="s">
        <v>368</v>
      </c>
      <c r="C199" s="2">
        <v>3</v>
      </c>
      <c r="D199" s="100">
        <f t="shared" si="6"/>
        <v>3</v>
      </c>
      <c r="E199" s="1">
        <v>5</v>
      </c>
      <c r="F199" s="108"/>
      <c r="G199" s="108" t="str">
        <f t="shared" ref="G199:G262" si="7">IF(F199&lt;&gt;"",F199*D199,"")</f>
        <v/>
      </c>
      <c r="H199" s="6" t="s">
        <v>489</v>
      </c>
      <c r="I199" s="6" t="s">
        <v>371</v>
      </c>
      <c r="J199" s="107"/>
      <c r="K199" s="5">
        <f>SUMIF(Entrées!C:C,A:A,Entrées!E:E)</f>
        <v>0</v>
      </c>
      <c r="L199" s="5">
        <f>SUMIF(Sorties!B:B,A:A,Sorties!D:D)</f>
        <v>0</v>
      </c>
      <c r="N199" s="3"/>
    </row>
    <row r="200" spans="1:14" x14ac:dyDescent="0.25">
      <c r="A200" s="106" t="s">
        <v>500</v>
      </c>
      <c r="B200" s="6" t="s">
        <v>368</v>
      </c>
      <c r="C200" s="2">
        <v>3</v>
      </c>
      <c r="D200" s="100">
        <f t="shared" si="6"/>
        <v>3</v>
      </c>
      <c r="E200" s="1">
        <v>5</v>
      </c>
      <c r="F200" s="108"/>
      <c r="G200" s="108" t="str">
        <f t="shared" si="7"/>
        <v/>
      </c>
      <c r="H200" s="6" t="s">
        <v>491</v>
      </c>
      <c r="I200" s="6" t="s">
        <v>371</v>
      </c>
      <c r="J200" s="107"/>
      <c r="K200" s="5">
        <f>SUMIF(Entrées!C:C,A:A,Entrées!E:E)</f>
        <v>0</v>
      </c>
      <c r="L200" s="5">
        <f>SUMIF(Sorties!B:B,A:A,Sorties!D:D)</f>
        <v>0</v>
      </c>
      <c r="N200" s="3"/>
    </row>
    <row r="201" spans="1:14" x14ac:dyDescent="0.25">
      <c r="A201" s="106" t="s">
        <v>492</v>
      </c>
      <c r="B201" s="6" t="s">
        <v>368</v>
      </c>
      <c r="C201" s="2">
        <v>25</v>
      </c>
      <c r="D201" s="100">
        <f t="shared" si="6"/>
        <v>25</v>
      </c>
      <c r="E201" s="1">
        <v>5</v>
      </c>
      <c r="F201" s="108"/>
      <c r="G201" s="108" t="str">
        <f t="shared" si="7"/>
        <v/>
      </c>
      <c r="H201" s="6" t="s">
        <v>493</v>
      </c>
      <c r="I201" s="6" t="s">
        <v>371</v>
      </c>
      <c r="J201" s="107"/>
      <c r="K201" s="5">
        <f>SUMIF(Entrées!C:C,A:A,Entrées!E:E)</f>
        <v>0</v>
      </c>
      <c r="L201" s="5">
        <f>SUMIF(Sorties!B:B,A:A,Sorties!D:D)</f>
        <v>0</v>
      </c>
      <c r="N201" s="3"/>
    </row>
    <row r="202" spans="1:14" x14ac:dyDescent="0.25">
      <c r="A202" s="106" t="s">
        <v>494</v>
      </c>
      <c r="B202" s="6" t="s">
        <v>368</v>
      </c>
      <c r="C202" s="2">
        <v>11</v>
      </c>
      <c r="D202" s="100">
        <f t="shared" ref="D202:D265" si="8">C202+K202-L202</f>
        <v>11</v>
      </c>
      <c r="E202" s="1">
        <v>5</v>
      </c>
      <c r="F202" s="108"/>
      <c r="G202" s="108" t="str">
        <f t="shared" si="7"/>
        <v/>
      </c>
      <c r="H202" s="6" t="s">
        <v>495</v>
      </c>
      <c r="I202" s="6" t="s">
        <v>371</v>
      </c>
      <c r="J202" s="107"/>
      <c r="K202" s="5">
        <f>SUMIF(Entrées!C:C,A:A,Entrées!E:E)</f>
        <v>0</v>
      </c>
      <c r="L202" s="5">
        <f>SUMIF(Sorties!B:B,A:A,Sorties!D:D)</f>
        <v>0</v>
      </c>
      <c r="N202" s="3"/>
    </row>
    <row r="203" spans="1:14" x14ac:dyDescent="0.25">
      <c r="A203" s="106" t="s">
        <v>485</v>
      </c>
      <c r="B203" s="6" t="s">
        <v>368</v>
      </c>
      <c r="C203" s="2">
        <v>4</v>
      </c>
      <c r="D203" s="100">
        <f t="shared" si="8"/>
        <v>4</v>
      </c>
      <c r="E203" s="1">
        <v>5</v>
      </c>
      <c r="F203" s="108"/>
      <c r="G203" s="108" t="str">
        <f t="shared" si="7"/>
        <v/>
      </c>
      <c r="H203" s="6" t="s">
        <v>486</v>
      </c>
      <c r="I203" s="6" t="s">
        <v>371</v>
      </c>
      <c r="J203" s="107"/>
      <c r="K203" s="5">
        <f>SUMIF(Entrées!C:C,A:A,Entrées!E:E)</f>
        <v>0</v>
      </c>
      <c r="L203" s="5">
        <f>SUMIF(Sorties!B:B,A:A,Sorties!D:D)</f>
        <v>0</v>
      </c>
      <c r="N203" s="3"/>
    </row>
    <row r="204" spans="1:14" x14ac:dyDescent="0.25">
      <c r="A204" s="106" t="s">
        <v>487</v>
      </c>
      <c r="B204" s="6" t="s">
        <v>368</v>
      </c>
      <c r="C204" s="2">
        <v>26</v>
      </c>
      <c r="D204" s="100">
        <f t="shared" si="8"/>
        <v>26</v>
      </c>
      <c r="E204" s="1">
        <v>5</v>
      </c>
      <c r="F204" s="108"/>
      <c r="G204" s="108" t="str">
        <f t="shared" si="7"/>
        <v/>
      </c>
      <c r="H204" s="6" t="s">
        <v>488</v>
      </c>
      <c r="I204" s="6" t="s">
        <v>371</v>
      </c>
      <c r="J204" s="107"/>
      <c r="K204" s="5">
        <f>SUMIF(Entrées!C:C,A:A,Entrées!E:E)</f>
        <v>0</v>
      </c>
      <c r="L204" s="5">
        <f>SUMIF(Sorties!B:B,A:A,Sorties!D:D)</f>
        <v>0</v>
      </c>
      <c r="N204" s="3"/>
    </row>
    <row r="205" spans="1:14" x14ac:dyDescent="0.25">
      <c r="A205" s="106" t="s">
        <v>490</v>
      </c>
      <c r="B205" s="6" t="s">
        <v>368</v>
      </c>
      <c r="C205" s="2">
        <v>17</v>
      </c>
      <c r="D205" s="100">
        <f t="shared" si="8"/>
        <v>17</v>
      </c>
      <c r="E205" s="1">
        <v>5</v>
      </c>
      <c r="F205" s="108"/>
      <c r="G205" s="108" t="str">
        <f t="shared" si="7"/>
        <v/>
      </c>
      <c r="H205" s="6" t="s">
        <v>491</v>
      </c>
      <c r="I205" s="6" t="s">
        <v>371</v>
      </c>
      <c r="J205" s="107"/>
      <c r="K205" s="5">
        <f>SUMIF(Entrées!C:C,A:A,Entrées!E:E)</f>
        <v>0</v>
      </c>
      <c r="L205" s="5">
        <f>SUMIF(Sorties!B:B,A:A,Sorties!D:D)</f>
        <v>0</v>
      </c>
      <c r="N205" s="3"/>
    </row>
    <row r="206" spans="1:14" x14ac:dyDescent="0.25">
      <c r="A206" s="106" t="s">
        <v>497</v>
      </c>
      <c r="B206" s="6" t="s">
        <v>368</v>
      </c>
      <c r="C206" s="2">
        <v>4</v>
      </c>
      <c r="D206" s="100">
        <f t="shared" si="8"/>
        <v>4</v>
      </c>
      <c r="E206" s="1">
        <v>5</v>
      </c>
      <c r="F206" s="108"/>
      <c r="G206" s="108" t="str">
        <f t="shared" si="7"/>
        <v/>
      </c>
      <c r="H206" s="6" t="s">
        <v>498</v>
      </c>
      <c r="I206" s="6" t="s">
        <v>371</v>
      </c>
      <c r="J206" s="107"/>
      <c r="K206" s="5">
        <f>SUMIF(Entrées!C:C,A:A,Entrées!E:E)</f>
        <v>0</v>
      </c>
      <c r="L206" s="5">
        <f>SUMIF(Sorties!B:B,A:A,Sorties!D:D)</f>
        <v>0</v>
      </c>
      <c r="N206" s="3"/>
    </row>
    <row r="207" spans="1:14" x14ac:dyDescent="0.25">
      <c r="A207" s="106" t="s">
        <v>510</v>
      </c>
      <c r="B207" s="6" t="s">
        <v>368</v>
      </c>
      <c r="C207" s="2">
        <v>4</v>
      </c>
      <c r="D207" s="100">
        <f t="shared" si="8"/>
        <v>4</v>
      </c>
      <c r="E207" s="1">
        <v>1</v>
      </c>
      <c r="F207" s="108"/>
      <c r="G207" s="108" t="str">
        <f t="shared" si="7"/>
        <v/>
      </c>
      <c r="H207" s="6" t="s">
        <v>505</v>
      </c>
      <c r="I207" s="6" t="s">
        <v>371</v>
      </c>
      <c r="J207" s="107"/>
      <c r="K207" s="5">
        <f>SUMIF(Entrées!C:C,A:A,Entrées!E:E)</f>
        <v>0</v>
      </c>
      <c r="L207" s="5">
        <f>SUMIF(Sorties!B:B,A:A,Sorties!D:D)</f>
        <v>0</v>
      </c>
      <c r="N207" s="3"/>
    </row>
    <row r="208" spans="1:14" x14ac:dyDescent="0.25">
      <c r="A208" s="106" t="s">
        <v>508</v>
      </c>
      <c r="B208" s="6" t="s">
        <v>368</v>
      </c>
      <c r="C208" s="2">
        <v>7</v>
      </c>
      <c r="D208" s="100">
        <f t="shared" si="8"/>
        <v>7</v>
      </c>
      <c r="E208" s="1">
        <v>5</v>
      </c>
      <c r="F208" s="108"/>
      <c r="G208" s="108" t="str">
        <f t="shared" si="7"/>
        <v/>
      </c>
      <c r="H208" s="6" t="s">
        <v>509</v>
      </c>
      <c r="I208" s="6" t="s">
        <v>371</v>
      </c>
      <c r="J208" s="107"/>
      <c r="K208" s="5">
        <f>SUMIF(Entrées!C:C,A:A,Entrées!E:E)</f>
        <v>0</v>
      </c>
      <c r="L208" s="5">
        <f>SUMIF(Sorties!B:B,A:A,Sorties!D:D)</f>
        <v>0</v>
      </c>
      <c r="N208" s="3"/>
    </row>
    <row r="209" spans="1:14" x14ac:dyDescent="0.25">
      <c r="A209" s="106" t="s">
        <v>504</v>
      </c>
      <c r="B209" s="6" t="s">
        <v>368</v>
      </c>
      <c r="C209" s="2">
        <v>13</v>
      </c>
      <c r="D209" s="100">
        <f t="shared" si="8"/>
        <v>13</v>
      </c>
      <c r="E209" s="1">
        <v>5</v>
      </c>
      <c r="F209" s="108"/>
      <c r="G209" s="108" t="str">
        <f t="shared" si="7"/>
        <v/>
      </c>
      <c r="H209" s="6" t="s">
        <v>505</v>
      </c>
      <c r="I209" s="6" t="s">
        <v>371</v>
      </c>
      <c r="J209" s="107"/>
      <c r="K209" s="5">
        <f>SUMIF(Entrées!C:C,A:A,Entrées!E:E)</f>
        <v>0</v>
      </c>
      <c r="L209" s="5">
        <f>SUMIF(Sorties!B:B,A:A,Sorties!D:D)</f>
        <v>0</v>
      </c>
      <c r="N209" s="3"/>
    </row>
    <row r="210" spans="1:14" x14ac:dyDescent="0.25">
      <c r="A210" s="106" t="s">
        <v>506</v>
      </c>
      <c r="B210" s="6" t="s">
        <v>368</v>
      </c>
      <c r="C210" s="2">
        <v>8</v>
      </c>
      <c r="D210" s="100">
        <f t="shared" si="8"/>
        <v>8</v>
      </c>
      <c r="E210" s="1">
        <v>5</v>
      </c>
      <c r="F210" s="108"/>
      <c r="G210" s="108" t="str">
        <f t="shared" si="7"/>
        <v/>
      </c>
      <c r="H210" s="6" t="s">
        <v>507</v>
      </c>
      <c r="I210" s="6" t="s">
        <v>371</v>
      </c>
      <c r="J210" s="107"/>
      <c r="K210" s="5">
        <f>SUMIF(Entrées!C:C,A:A,Entrées!E:E)</f>
        <v>0</v>
      </c>
      <c r="L210" s="5">
        <f>SUMIF(Sorties!B:B,A:A,Sorties!D:D)</f>
        <v>0</v>
      </c>
      <c r="N210" s="3"/>
    </row>
    <row r="211" spans="1:14" x14ac:dyDescent="0.25">
      <c r="A211" s="106" t="s">
        <v>138</v>
      </c>
      <c r="B211" s="6" t="s">
        <v>99</v>
      </c>
      <c r="C211" s="2">
        <v>1</v>
      </c>
      <c r="D211" s="100">
        <f t="shared" si="8"/>
        <v>1</v>
      </c>
      <c r="E211" s="1">
        <v>1</v>
      </c>
      <c r="F211" s="108"/>
      <c r="G211" s="108" t="str">
        <f t="shared" si="7"/>
        <v/>
      </c>
      <c r="H211" s="6" t="s">
        <v>147</v>
      </c>
      <c r="I211" s="6" t="s">
        <v>113</v>
      </c>
      <c r="J211" s="20"/>
      <c r="K211" s="5">
        <f>SUMIF(Entrées!C:C,A:A,Entrées!E:E)</f>
        <v>0</v>
      </c>
      <c r="L211" s="5">
        <f>SUMIF(Sorties!B:B,A:A,Sorties!D:D)</f>
        <v>0</v>
      </c>
      <c r="N211" s="3"/>
    </row>
    <row r="212" spans="1:14" x14ac:dyDescent="0.25">
      <c r="A212" s="106" t="s">
        <v>139</v>
      </c>
      <c r="B212" s="6" t="s">
        <v>99</v>
      </c>
      <c r="C212" s="2">
        <v>15</v>
      </c>
      <c r="D212" s="100">
        <f t="shared" si="8"/>
        <v>15</v>
      </c>
      <c r="E212" s="1">
        <v>1</v>
      </c>
      <c r="F212" s="108"/>
      <c r="G212" s="108" t="str">
        <f t="shared" si="7"/>
        <v/>
      </c>
      <c r="H212" s="6" t="s">
        <v>148</v>
      </c>
      <c r="I212" s="6" t="s">
        <v>113</v>
      </c>
      <c r="J212" s="20"/>
      <c r="K212" s="5">
        <f>SUMIF(Entrées!C:C,A:A,Entrées!E:E)</f>
        <v>0</v>
      </c>
      <c r="L212" s="5">
        <f>SUMIF(Sorties!B:B,A:A,Sorties!D:D)</f>
        <v>0</v>
      </c>
      <c r="N212" s="3"/>
    </row>
    <row r="213" spans="1:14" x14ac:dyDescent="0.25">
      <c r="A213" s="106" t="s">
        <v>141</v>
      </c>
      <c r="B213" s="6" t="s">
        <v>99</v>
      </c>
      <c r="C213" s="2">
        <v>2</v>
      </c>
      <c r="D213" s="100">
        <f t="shared" si="8"/>
        <v>2</v>
      </c>
      <c r="E213" s="1">
        <v>1</v>
      </c>
      <c r="F213" s="108"/>
      <c r="G213" s="108" t="str">
        <f t="shared" si="7"/>
        <v/>
      </c>
      <c r="H213" s="6" t="s">
        <v>149</v>
      </c>
      <c r="I213" s="6" t="s">
        <v>113</v>
      </c>
      <c r="J213" s="20"/>
      <c r="K213" s="5">
        <f>SUMIF(Entrées!C:C,A:A,Entrées!E:E)</f>
        <v>0</v>
      </c>
      <c r="L213" s="5">
        <f>SUMIF(Sorties!B:B,A:A,Sorties!D:D)</f>
        <v>0</v>
      </c>
      <c r="N213" s="3"/>
    </row>
    <row r="214" spans="1:14" x14ac:dyDescent="0.25">
      <c r="A214" s="106" t="s">
        <v>142</v>
      </c>
      <c r="B214" s="6" t="s">
        <v>99</v>
      </c>
      <c r="C214" s="2">
        <v>1</v>
      </c>
      <c r="D214" s="100">
        <f t="shared" si="8"/>
        <v>1</v>
      </c>
      <c r="E214" s="1">
        <v>1</v>
      </c>
      <c r="F214" s="108"/>
      <c r="G214" s="108" t="str">
        <f t="shared" si="7"/>
        <v/>
      </c>
      <c r="H214" s="6" t="s">
        <v>150</v>
      </c>
      <c r="I214" s="6" t="s">
        <v>113</v>
      </c>
      <c r="J214" s="20"/>
      <c r="K214" s="5">
        <f>SUMIF(Entrées!C:C,A:A,Entrées!E:E)</f>
        <v>0</v>
      </c>
      <c r="L214" s="5">
        <f>SUMIF(Sorties!B:B,A:A,Sorties!D:D)</f>
        <v>0</v>
      </c>
      <c r="N214" s="3"/>
    </row>
    <row r="215" spans="1:14" x14ac:dyDescent="0.25">
      <c r="A215" s="106" t="s">
        <v>247</v>
      </c>
      <c r="B215" s="6" t="s">
        <v>99</v>
      </c>
      <c r="C215" s="2">
        <v>4</v>
      </c>
      <c r="D215" s="100">
        <f t="shared" si="8"/>
        <v>4</v>
      </c>
      <c r="E215" s="1">
        <v>1</v>
      </c>
      <c r="F215" s="108"/>
      <c r="G215" s="108" t="str">
        <f t="shared" si="7"/>
        <v/>
      </c>
      <c r="H215" s="6" t="s">
        <v>248</v>
      </c>
      <c r="I215" s="6" t="s">
        <v>113</v>
      </c>
      <c r="J215" s="20"/>
      <c r="K215" s="5">
        <f>SUMIF(Entrées!C:C,A:A,Entrées!E:E)</f>
        <v>0</v>
      </c>
      <c r="L215" s="5">
        <f>SUMIF(Sorties!B:B,A:A,Sorties!D:D)</f>
        <v>0</v>
      </c>
      <c r="N215" s="3"/>
    </row>
    <row r="216" spans="1:14" x14ac:dyDescent="0.25">
      <c r="A216" s="106" t="s">
        <v>265</v>
      </c>
      <c r="B216" s="6" t="s">
        <v>314</v>
      </c>
      <c r="C216" s="2">
        <v>23</v>
      </c>
      <c r="D216" s="100">
        <f t="shared" si="8"/>
        <v>23</v>
      </c>
      <c r="E216" s="1">
        <v>5</v>
      </c>
      <c r="F216" s="108"/>
      <c r="G216" s="108" t="str">
        <f t="shared" si="7"/>
        <v/>
      </c>
      <c r="H216" s="6" t="s">
        <v>266</v>
      </c>
      <c r="I216" s="6" t="s">
        <v>256</v>
      </c>
      <c r="J216" s="107" t="s">
        <v>267</v>
      </c>
      <c r="K216" s="5">
        <f>SUMIF(Entrées!C:C,A:A,Entrées!E:E)</f>
        <v>0</v>
      </c>
      <c r="L216" s="5">
        <f>SUMIF(Sorties!B:B,A:A,Sorties!D:D)</f>
        <v>0</v>
      </c>
      <c r="N216" s="3"/>
    </row>
    <row r="217" spans="1:14" x14ac:dyDescent="0.25">
      <c r="A217" s="106" t="s">
        <v>144</v>
      </c>
      <c r="B217" s="6" t="s">
        <v>99</v>
      </c>
      <c r="C217" s="2">
        <v>1</v>
      </c>
      <c r="D217" s="100">
        <f t="shared" si="8"/>
        <v>1</v>
      </c>
      <c r="E217" s="1">
        <v>1</v>
      </c>
      <c r="F217" s="108"/>
      <c r="G217" s="108" t="str">
        <f t="shared" si="7"/>
        <v/>
      </c>
      <c r="H217" s="6" t="s">
        <v>176</v>
      </c>
      <c r="I217" s="6" t="s">
        <v>113</v>
      </c>
      <c r="J217" s="20" t="s">
        <v>145</v>
      </c>
      <c r="K217" s="5">
        <f>SUMIF(Entrées!C:C,A:A,Entrées!E:E)</f>
        <v>0</v>
      </c>
      <c r="L217" s="5">
        <f>SUMIF(Sorties!B:B,A:A,Sorties!D:D)</f>
        <v>0</v>
      </c>
      <c r="N217" s="3"/>
    </row>
    <row r="218" spans="1:14" x14ac:dyDescent="0.25">
      <c r="A218" s="106" t="s">
        <v>151</v>
      </c>
      <c r="B218" s="6" t="s">
        <v>99</v>
      </c>
      <c r="C218" s="2">
        <v>1</v>
      </c>
      <c r="D218" s="100">
        <f t="shared" si="8"/>
        <v>1</v>
      </c>
      <c r="E218" s="1">
        <v>1</v>
      </c>
      <c r="F218" s="108"/>
      <c r="G218" s="108" t="str">
        <f t="shared" si="7"/>
        <v/>
      </c>
      <c r="H218" s="6" t="s">
        <v>175</v>
      </c>
      <c r="I218" s="6" t="s">
        <v>113</v>
      </c>
      <c r="J218" s="20" t="s">
        <v>145</v>
      </c>
      <c r="K218" s="5">
        <f>SUMIF(Entrées!C:C,A:A,Entrées!E:E)</f>
        <v>0</v>
      </c>
      <c r="L218" s="5">
        <f>SUMIF(Sorties!B:B,A:A,Sorties!D:D)</f>
        <v>0</v>
      </c>
      <c r="N218" s="3"/>
    </row>
    <row r="219" spans="1:14" x14ac:dyDescent="0.25">
      <c r="A219" s="106" t="s">
        <v>152</v>
      </c>
      <c r="B219" s="6" t="s">
        <v>99</v>
      </c>
      <c r="C219" s="2">
        <v>1</v>
      </c>
      <c r="D219" s="100">
        <f t="shared" si="8"/>
        <v>1</v>
      </c>
      <c r="E219" s="1">
        <v>1</v>
      </c>
      <c r="F219" s="108"/>
      <c r="G219" s="108" t="str">
        <f t="shared" si="7"/>
        <v/>
      </c>
      <c r="H219" s="6" t="s">
        <v>174</v>
      </c>
      <c r="I219" s="6" t="s">
        <v>113</v>
      </c>
      <c r="J219" s="20" t="s">
        <v>145</v>
      </c>
      <c r="K219" s="5">
        <f>SUMIF(Entrées!C:C,A:A,Entrées!E:E)</f>
        <v>0</v>
      </c>
      <c r="L219" s="5">
        <f>SUMIF(Sorties!B:B,A:A,Sorties!D:D)</f>
        <v>0</v>
      </c>
      <c r="N219" s="3"/>
    </row>
    <row r="220" spans="1:14" x14ac:dyDescent="0.25">
      <c r="A220" s="106" t="s">
        <v>153</v>
      </c>
      <c r="B220" s="6" t="s">
        <v>99</v>
      </c>
      <c r="C220" s="2">
        <v>4</v>
      </c>
      <c r="D220" s="100">
        <f t="shared" si="8"/>
        <v>4</v>
      </c>
      <c r="E220" s="1">
        <v>1</v>
      </c>
      <c r="F220" s="108"/>
      <c r="G220" s="108" t="str">
        <f t="shared" si="7"/>
        <v/>
      </c>
      <c r="H220" s="6" t="s">
        <v>173</v>
      </c>
      <c r="I220" s="6" t="s">
        <v>113</v>
      </c>
      <c r="J220" s="20" t="s">
        <v>145</v>
      </c>
      <c r="K220" s="5">
        <f>SUMIF(Entrées!C:C,A:A,Entrées!E:E)</f>
        <v>0</v>
      </c>
      <c r="L220" s="5">
        <f>SUMIF(Sorties!B:B,A:A,Sorties!D:D)</f>
        <v>0</v>
      </c>
      <c r="N220" s="3"/>
    </row>
    <row r="221" spans="1:14" x14ac:dyDescent="0.25">
      <c r="A221" s="106" t="s">
        <v>215</v>
      </c>
      <c r="B221" s="6" t="s">
        <v>99</v>
      </c>
      <c r="C221" s="2">
        <v>1</v>
      </c>
      <c r="D221" s="100">
        <f t="shared" si="8"/>
        <v>1</v>
      </c>
      <c r="E221" s="1">
        <v>1</v>
      </c>
      <c r="F221" s="108"/>
      <c r="G221" s="108" t="str">
        <f t="shared" si="7"/>
        <v/>
      </c>
      <c r="H221" s="6" t="s">
        <v>216</v>
      </c>
      <c r="I221" s="6" t="s">
        <v>113</v>
      </c>
      <c r="J221" s="20" t="s">
        <v>145</v>
      </c>
      <c r="K221" s="5">
        <f>SUMIF(Entrées!C:C,A:A,Entrées!E:E)</f>
        <v>0</v>
      </c>
      <c r="L221" s="5">
        <f>SUMIF(Sorties!B:B,A:A,Sorties!D:D)</f>
        <v>0</v>
      </c>
      <c r="N221" s="3"/>
    </row>
    <row r="222" spans="1:14" x14ac:dyDescent="0.25">
      <c r="A222" s="106" t="s">
        <v>154</v>
      </c>
      <c r="B222" s="6" t="s">
        <v>99</v>
      </c>
      <c r="C222" s="2">
        <v>1</v>
      </c>
      <c r="D222" s="100">
        <f t="shared" si="8"/>
        <v>1</v>
      </c>
      <c r="E222" s="1">
        <v>1</v>
      </c>
      <c r="F222" s="108"/>
      <c r="G222" s="108" t="str">
        <f t="shared" si="7"/>
        <v/>
      </c>
      <c r="H222" s="6" t="s">
        <v>172</v>
      </c>
      <c r="I222" s="6" t="s">
        <v>113</v>
      </c>
      <c r="J222" s="20" t="s">
        <v>145</v>
      </c>
      <c r="K222" s="5">
        <f>SUMIF(Entrées!C:C,A:A,Entrées!E:E)</f>
        <v>0</v>
      </c>
      <c r="L222" s="5">
        <f>SUMIF(Sorties!B:B,A:A,Sorties!D:D)</f>
        <v>0</v>
      </c>
      <c r="N222" s="3"/>
    </row>
    <row r="223" spans="1:14" x14ac:dyDescent="0.25">
      <c r="A223" s="106" t="s">
        <v>155</v>
      </c>
      <c r="B223" s="6" t="s">
        <v>99</v>
      </c>
      <c r="C223" s="2">
        <v>1</v>
      </c>
      <c r="D223" s="100">
        <f t="shared" si="8"/>
        <v>1</v>
      </c>
      <c r="E223" s="1">
        <v>1</v>
      </c>
      <c r="F223" s="108"/>
      <c r="G223" s="108" t="str">
        <f t="shared" si="7"/>
        <v/>
      </c>
      <c r="H223" s="6" t="s">
        <v>171</v>
      </c>
      <c r="I223" s="6" t="s">
        <v>113</v>
      </c>
      <c r="J223" s="20" t="s">
        <v>145</v>
      </c>
      <c r="K223" s="5">
        <f>SUMIF(Entrées!C:C,A:A,Entrées!E:E)</f>
        <v>0</v>
      </c>
      <c r="L223" s="5">
        <f>SUMIF(Sorties!B:B,A:A,Sorties!D:D)</f>
        <v>0</v>
      </c>
      <c r="N223" s="3"/>
    </row>
    <row r="224" spans="1:14" x14ac:dyDescent="0.25">
      <c r="A224" s="106" t="s">
        <v>156</v>
      </c>
      <c r="B224" s="6" t="s">
        <v>99</v>
      </c>
      <c r="C224" s="2">
        <v>3</v>
      </c>
      <c r="D224" s="100">
        <f t="shared" si="8"/>
        <v>3</v>
      </c>
      <c r="E224" s="1">
        <v>1</v>
      </c>
      <c r="F224" s="108"/>
      <c r="G224" s="108" t="str">
        <f t="shared" si="7"/>
        <v/>
      </c>
      <c r="H224" s="6" t="s">
        <v>170</v>
      </c>
      <c r="I224" s="6" t="s">
        <v>113</v>
      </c>
      <c r="J224" s="20" t="s">
        <v>145</v>
      </c>
      <c r="K224" s="5">
        <f>SUMIF(Entrées!C:C,A:A,Entrées!E:E)</f>
        <v>0</v>
      </c>
      <c r="L224" s="5">
        <f>SUMIF(Sorties!B:B,A:A,Sorties!D:D)</f>
        <v>0</v>
      </c>
      <c r="N224" s="3"/>
    </row>
    <row r="225" spans="1:14" x14ac:dyDescent="0.25">
      <c r="A225" s="106" t="s">
        <v>157</v>
      </c>
      <c r="B225" s="6" t="s">
        <v>99</v>
      </c>
      <c r="C225" s="2">
        <v>1</v>
      </c>
      <c r="D225" s="100">
        <f t="shared" si="8"/>
        <v>1</v>
      </c>
      <c r="E225" s="1">
        <v>1</v>
      </c>
      <c r="F225" s="108"/>
      <c r="G225" s="108" t="str">
        <f t="shared" si="7"/>
        <v/>
      </c>
      <c r="H225" s="6" t="s">
        <v>169</v>
      </c>
      <c r="I225" s="6" t="s">
        <v>113</v>
      </c>
      <c r="J225" s="20" t="s">
        <v>145</v>
      </c>
      <c r="K225" s="5">
        <f>SUMIF(Entrées!C:C,A:A,Entrées!E:E)</f>
        <v>0</v>
      </c>
      <c r="L225" s="5">
        <f>SUMIF(Sorties!B:B,A:A,Sorties!D:D)</f>
        <v>0</v>
      </c>
      <c r="N225" s="3"/>
    </row>
    <row r="226" spans="1:14" x14ac:dyDescent="0.25">
      <c r="A226" s="106" t="s">
        <v>143</v>
      </c>
      <c r="B226" s="6" t="s">
        <v>99</v>
      </c>
      <c r="C226" s="2">
        <v>1</v>
      </c>
      <c r="D226" s="100">
        <f t="shared" si="8"/>
        <v>1</v>
      </c>
      <c r="E226" s="1">
        <v>1</v>
      </c>
      <c r="F226" s="108"/>
      <c r="G226" s="108" t="str">
        <f t="shared" si="7"/>
        <v/>
      </c>
      <c r="H226" s="6" t="s">
        <v>177</v>
      </c>
      <c r="I226" s="6" t="s">
        <v>113</v>
      </c>
      <c r="J226" s="20" t="s">
        <v>146</v>
      </c>
      <c r="K226" s="5">
        <f>SUMIF(Entrées!C:C,A:A,Entrées!E:E)</f>
        <v>0</v>
      </c>
      <c r="L226" s="5">
        <f>SUMIF(Sorties!B:B,A:A,Sorties!D:D)</f>
        <v>0</v>
      </c>
      <c r="N226" s="3"/>
    </row>
    <row r="227" spans="1:14" x14ac:dyDescent="0.25">
      <c r="A227" s="106" t="s">
        <v>235</v>
      </c>
      <c r="B227" s="6" t="s">
        <v>314</v>
      </c>
      <c r="C227" s="2">
        <v>4</v>
      </c>
      <c r="D227" s="100">
        <f t="shared" si="8"/>
        <v>4</v>
      </c>
      <c r="E227" s="1">
        <v>1</v>
      </c>
      <c r="F227" s="108"/>
      <c r="G227" s="108" t="str">
        <f t="shared" si="7"/>
        <v/>
      </c>
      <c r="H227" s="6" t="s">
        <v>236</v>
      </c>
      <c r="I227" s="6" t="s">
        <v>113</v>
      </c>
      <c r="J227" s="107"/>
      <c r="K227" s="5">
        <f>SUMIF(Entrées!C:C,A:A,Entrées!E:E)</f>
        <v>0</v>
      </c>
      <c r="L227" s="5">
        <f>SUMIF(Sorties!B:B,A:A,Sorties!D:D)</f>
        <v>0</v>
      </c>
      <c r="N227" s="3"/>
    </row>
    <row r="228" spans="1:14" x14ac:dyDescent="0.25">
      <c r="A228" s="106" t="s">
        <v>252</v>
      </c>
      <c r="B228" s="6" t="s">
        <v>314</v>
      </c>
      <c r="C228" s="2">
        <v>1</v>
      </c>
      <c r="D228" s="100">
        <f t="shared" si="8"/>
        <v>1</v>
      </c>
      <c r="E228" s="1">
        <v>1</v>
      </c>
      <c r="F228" s="108"/>
      <c r="G228" s="108" t="str">
        <f t="shared" si="7"/>
        <v/>
      </c>
      <c r="H228" s="6" t="s">
        <v>253</v>
      </c>
      <c r="I228" s="6" t="s">
        <v>113</v>
      </c>
      <c r="J228" s="20"/>
      <c r="K228" s="5">
        <f>SUMIF(Entrées!C:C,A:A,Entrées!E:E)</f>
        <v>0</v>
      </c>
      <c r="L228" s="5">
        <f>SUMIF(Sorties!B:B,A:A,Sorties!D:D)</f>
        <v>0</v>
      </c>
      <c r="N228" s="3"/>
    </row>
    <row r="229" spans="1:14" x14ac:dyDescent="0.25">
      <c r="A229" s="106" t="s">
        <v>249</v>
      </c>
      <c r="B229" s="6" t="s">
        <v>314</v>
      </c>
      <c r="C229" s="2">
        <v>1</v>
      </c>
      <c r="D229" s="100">
        <f t="shared" si="8"/>
        <v>1</v>
      </c>
      <c r="E229" s="1">
        <v>1</v>
      </c>
      <c r="F229" s="108"/>
      <c r="G229" s="108" t="str">
        <f t="shared" si="7"/>
        <v/>
      </c>
      <c r="H229" s="6" t="s">
        <v>250</v>
      </c>
      <c r="I229" s="6" t="s">
        <v>113</v>
      </c>
      <c r="J229" s="20" t="s">
        <v>251</v>
      </c>
      <c r="K229" s="5">
        <f>SUMIF(Entrées!C:C,A:A,Entrées!E:E)</f>
        <v>0</v>
      </c>
      <c r="L229" s="5">
        <f>SUMIF(Sorties!B:B,A:A,Sorties!D:D)</f>
        <v>0</v>
      </c>
      <c r="N229" s="3"/>
    </row>
    <row r="230" spans="1:14" x14ac:dyDescent="0.25">
      <c r="A230" s="106" t="s">
        <v>393</v>
      </c>
      <c r="B230" s="6" t="s">
        <v>368</v>
      </c>
      <c r="C230" s="2">
        <v>1</v>
      </c>
      <c r="D230" s="100">
        <f t="shared" si="8"/>
        <v>1</v>
      </c>
      <c r="E230" s="1">
        <v>1</v>
      </c>
      <c r="F230" s="108"/>
      <c r="G230" s="108" t="str">
        <f t="shared" si="7"/>
        <v/>
      </c>
      <c r="H230" s="6" t="s">
        <v>394</v>
      </c>
      <c r="I230" s="6" t="s">
        <v>371</v>
      </c>
      <c r="J230" s="107"/>
      <c r="K230" s="5">
        <f>SUMIF(Entrées!C:C,A:A,Entrées!E:E)</f>
        <v>0</v>
      </c>
      <c r="L230" s="5">
        <f>SUMIF(Sorties!B:B,A:A,Sorties!D:D)</f>
        <v>0</v>
      </c>
      <c r="N230" s="3"/>
    </row>
    <row r="231" spans="1:14" x14ac:dyDescent="0.25">
      <c r="A231" s="106" t="s">
        <v>305</v>
      </c>
      <c r="B231" s="6" t="s">
        <v>163</v>
      </c>
      <c r="C231" s="2">
        <v>22</v>
      </c>
      <c r="D231" s="100">
        <f t="shared" si="8"/>
        <v>22</v>
      </c>
      <c r="E231" s="1">
        <v>5</v>
      </c>
      <c r="F231" s="108"/>
      <c r="G231" s="108" t="str">
        <f t="shared" si="7"/>
        <v/>
      </c>
      <c r="H231" s="6" t="s">
        <v>306</v>
      </c>
      <c r="I231" s="6" t="s">
        <v>113</v>
      </c>
      <c r="J231" s="107"/>
      <c r="K231" s="5">
        <f>SUMIF(Entrées!C:C,A:A,Entrées!E:E)</f>
        <v>0</v>
      </c>
      <c r="L231" s="5">
        <f>SUMIF(Sorties!B:B,A:A,Sorties!D:D)</f>
        <v>0</v>
      </c>
      <c r="N231" s="3"/>
    </row>
    <row r="232" spans="1:14" x14ac:dyDescent="0.25">
      <c r="A232" s="106" t="s">
        <v>372</v>
      </c>
      <c r="B232" s="6" t="s">
        <v>368</v>
      </c>
      <c r="C232" s="2">
        <v>1</v>
      </c>
      <c r="D232" s="100">
        <f t="shared" si="8"/>
        <v>1</v>
      </c>
      <c r="E232" s="1">
        <v>1</v>
      </c>
      <c r="F232" s="108"/>
      <c r="G232" s="108" t="str">
        <f t="shared" si="7"/>
        <v/>
      </c>
      <c r="H232" s="6" t="s">
        <v>373</v>
      </c>
      <c r="I232" s="6" t="s">
        <v>371</v>
      </c>
      <c r="J232" s="107"/>
      <c r="K232" s="5">
        <f>SUMIF(Entrées!C:C,A:A,Entrées!E:E)</f>
        <v>0</v>
      </c>
      <c r="L232" s="5">
        <f>SUMIF(Sorties!B:B,A:A,Sorties!D:D)</f>
        <v>0</v>
      </c>
      <c r="N232" s="3"/>
    </row>
    <row r="233" spans="1:14" x14ac:dyDescent="0.25">
      <c r="A233" s="47" t="s">
        <v>104</v>
      </c>
      <c r="B233" s="6" t="s">
        <v>103</v>
      </c>
      <c r="C233" s="2">
        <v>5</v>
      </c>
      <c r="D233" s="100">
        <f t="shared" si="8"/>
        <v>5</v>
      </c>
      <c r="E233" s="1">
        <v>1</v>
      </c>
      <c r="F233" s="108"/>
      <c r="G233" s="108" t="str">
        <f t="shared" si="7"/>
        <v/>
      </c>
      <c r="H233" s="6" t="s">
        <v>105</v>
      </c>
      <c r="I233" s="6" t="s">
        <v>97</v>
      </c>
      <c r="J233" s="20"/>
      <c r="K233" s="5">
        <f>SUMIF(Entrées!C:C,A:A,Entrées!E:E)</f>
        <v>0</v>
      </c>
      <c r="L233" s="5">
        <f>SUMIF(Sorties!B:B,A:A,Sorties!D:D)</f>
        <v>0</v>
      </c>
      <c r="N233" s="3"/>
    </row>
    <row r="234" spans="1:14" x14ac:dyDescent="0.25">
      <c r="A234" s="106" t="s">
        <v>258</v>
      </c>
      <c r="B234" s="6" t="s">
        <v>257</v>
      </c>
      <c r="C234" s="2">
        <v>1</v>
      </c>
      <c r="D234" s="100">
        <f t="shared" si="8"/>
        <v>1</v>
      </c>
      <c r="E234" s="1">
        <v>1</v>
      </c>
      <c r="F234" s="108"/>
      <c r="G234" s="108" t="str">
        <f t="shared" si="7"/>
        <v/>
      </c>
      <c r="H234" s="6" t="s">
        <v>259</v>
      </c>
      <c r="J234" s="20"/>
      <c r="K234" s="5">
        <f>SUMIF(Entrées!C:C,A:A,Entrées!E:E)</f>
        <v>0</v>
      </c>
      <c r="L234" s="5">
        <f>SUMIF(Sorties!B:B,A:A,Sorties!D:D)</f>
        <v>0</v>
      </c>
      <c r="N234" s="3"/>
    </row>
    <row r="235" spans="1:14" x14ac:dyDescent="0.25">
      <c r="A235" s="106" t="s">
        <v>260</v>
      </c>
      <c r="B235" s="6" t="s">
        <v>257</v>
      </c>
      <c r="C235" s="2">
        <v>1</v>
      </c>
      <c r="D235" s="100">
        <f t="shared" si="8"/>
        <v>1</v>
      </c>
      <c r="E235" s="1">
        <v>1</v>
      </c>
      <c r="F235" s="108"/>
      <c r="G235" s="108" t="str">
        <f t="shared" si="7"/>
        <v/>
      </c>
      <c r="H235" s="6" t="s">
        <v>261</v>
      </c>
      <c r="I235" s="6" t="s">
        <v>256</v>
      </c>
      <c r="J235" s="20"/>
      <c r="K235" s="5">
        <f>SUMIF(Entrées!C:C,A:A,Entrées!E:E)</f>
        <v>0</v>
      </c>
      <c r="L235" s="5">
        <f>SUMIF(Sorties!B:B,A:A,Sorties!D:D)</f>
        <v>0</v>
      </c>
      <c r="N235" s="3"/>
    </row>
    <row r="236" spans="1:14" x14ac:dyDescent="0.25">
      <c r="A236" s="106" t="s">
        <v>262</v>
      </c>
      <c r="B236" s="6" t="s">
        <v>257</v>
      </c>
      <c r="C236" s="2">
        <v>3</v>
      </c>
      <c r="D236" s="100">
        <f t="shared" si="8"/>
        <v>3</v>
      </c>
      <c r="E236" s="1">
        <v>1</v>
      </c>
      <c r="F236" s="108"/>
      <c r="G236" s="108" t="str">
        <f t="shared" si="7"/>
        <v/>
      </c>
      <c r="H236" s="6" t="s">
        <v>263</v>
      </c>
      <c r="I236" s="6" t="s">
        <v>256</v>
      </c>
      <c r="J236" s="20"/>
      <c r="K236" s="5">
        <f>SUMIF(Entrées!C:C,A:A,Entrées!E:E)</f>
        <v>0</v>
      </c>
      <c r="L236" s="5">
        <f>SUMIF(Sorties!B:B,A:A,Sorties!D:D)</f>
        <v>0</v>
      </c>
      <c r="N236" s="3"/>
    </row>
    <row r="237" spans="1:14" x14ac:dyDescent="0.25">
      <c r="A237" s="106" t="s">
        <v>349</v>
      </c>
      <c r="B237" s="6" t="s">
        <v>257</v>
      </c>
      <c r="C237" s="2">
        <v>1</v>
      </c>
      <c r="D237" s="100">
        <f t="shared" si="8"/>
        <v>1</v>
      </c>
      <c r="E237" s="1">
        <v>1</v>
      </c>
      <c r="F237" s="108"/>
      <c r="G237" s="108" t="str">
        <f t="shared" si="7"/>
        <v/>
      </c>
      <c r="H237" s="6" t="s">
        <v>350</v>
      </c>
      <c r="I237" s="6" t="s">
        <v>256</v>
      </c>
      <c r="J237" s="107"/>
      <c r="K237" s="5">
        <f>SUMIF(Entrées!C:C,A:A,Entrées!E:E)</f>
        <v>0</v>
      </c>
      <c r="L237" s="5">
        <f>SUMIF(Sorties!B:B,A:A,Sorties!D:D)</f>
        <v>0</v>
      </c>
      <c r="N237" s="3"/>
    </row>
    <row r="238" spans="1:14" x14ac:dyDescent="0.25">
      <c r="A238" s="106" t="s">
        <v>385</v>
      </c>
      <c r="B238" s="6" t="s">
        <v>368</v>
      </c>
      <c r="C238" s="2">
        <v>1</v>
      </c>
      <c r="D238" s="100">
        <f t="shared" si="8"/>
        <v>1</v>
      </c>
      <c r="E238" s="1">
        <v>1</v>
      </c>
      <c r="F238" s="108"/>
      <c r="G238" s="108" t="str">
        <f t="shared" si="7"/>
        <v/>
      </c>
      <c r="H238" s="6" t="s">
        <v>386</v>
      </c>
      <c r="I238" s="6" t="s">
        <v>371</v>
      </c>
      <c r="J238" s="107"/>
      <c r="K238" s="5">
        <f>SUMIF(Entrées!C:C,A:A,Entrées!E:E)</f>
        <v>0</v>
      </c>
      <c r="L238" s="5">
        <f>SUMIF(Sorties!B:B,A:A,Sorties!D:D)</f>
        <v>0</v>
      </c>
      <c r="N238" s="3"/>
    </row>
    <row r="239" spans="1:14" x14ac:dyDescent="0.25">
      <c r="A239" s="106" t="s">
        <v>390</v>
      </c>
      <c r="B239" s="6" t="s">
        <v>368</v>
      </c>
      <c r="C239" s="2">
        <v>3</v>
      </c>
      <c r="D239" s="100">
        <f t="shared" si="8"/>
        <v>3</v>
      </c>
      <c r="E239" s="1">
        <v>1</v>
      </c>
      <c r="F239" s="108"/>
      <c r="G239" s="108" t="str">
        <f t="shared" si="7"/>
        <v/>
      </c>
      <c r="H239" s="6" t="s">
        <v>391</v>
      </c>
      <c r="I239" s="6" t="s">
        <v>371</v>
      </c>
      <c r="J239" s="107"/>
      <c r="K239" s="5">
        <f>SUMIF(Entrées!C:C,A:A,Entrées!E:E)</f>
        <v>0</v>
      </c>
      <c r="L239" s="5">
        <f>SUMIF(Sorties!B:B,A:A,Sorties!D:D)</f>
        <v>0</v>
      </c>
      <c r="N239" s="3"/>
    </row>
    <row r="240" spans="1:14" x14ac:dyDescent="0.25">
      <c r="A240" s="106" t="s">
        <v>232</v>
      </c>
      <c r="B240" s="6" t="s">
        <v>163</v>
      </c>
      <c r="C240" s="2">
        <v>2</v>
      </c>
      <c r="D240" s="100">
        <f t="shared" si="8"/>
        <v>2</v>
      </c>
      <c r="E240" s="1">
        <v>1</v>
      </c>
      <c r="F240" s="108"/>
      <c r="G240" s="108" t="str">
        <f t="shared" si="7"/>
        <v/>
      </c>
      <c r="H240" s="6" t="s">
        <v>233</v>
      </c>
      <c r="I240" s="6" t="s">
        <v>113</v>
      </c>
      <c r="J240" s="107" t="s">
        <v>234</v>
      </c>
      <c r="K240" s="5">
        <f>SUMIF(Entrées!C:C,A:A,Entrées!E:E)</f>
        <v>0</v>
      </c>
      <c r="L240" s="5">
        <f>SUMIF(Sorties!B:B,A:A,Sorties!D:D)</f>
        <v>0</v>
      </c>
      <c r="N240" s="3"/>
    </row>
    <row r="241" spans="1:14" x14ac:dyDescent="0.25">
      <c r="A241" s="106" t="s">
        <v>244</v>
      </c>
      <c r="B241" s="6" t="s">
        <v>314</v>
      </c>
      <c r="C241" s="2">
        <v>4</v>
      </c>
      <c r="D241" s="100">
        <f t="shared" si="8"/>
        <v>4</v>
      </c>
      <c r="E241" s="1">
        <v>1</v>
      </c>
      <c r="F241" s="108"/>
      <c r="G241" s="108" t="str">
        <f t="shared" si="7"/>
        <v/>
      </c>
      <c r="H241" s="6" t="s">
        <v>245</v>
      </c>
      <c r="I241" s="6" t="s">
        <v>113</v>
      </c>
      <c r="J241" s="20" t="s">
        <v>246</v>
      </c>
      <c r="K241" s="5">
        <f>SUMIF(Entrées!C:C,A:A,Entrées!E:E)</f>
        <v>0</v>
      </c>
      <c r="L241" s="5">
        <f>SUMIF(Sorties!B:B,A:A,Sorties!D:D)</f>
        <v>0</v>
      </c>
      <c r="N241" s="3"/>
    </row>
    <row r="242" spans="1:14" x14ac:dyDescent="0.25">
      <c r="A242" s="106" t="s">
        <v>241</v>
      </c>
      <c r="B242" s="6" t="s">
        <v>314</v>
      </c>
      <c r="C242" s="2">
        <v>2</v>
      </c>
      <c r="D242" s="100">
        <f t="shared" si="8"/>
        <v>2</v>
      </c>
      <c r="E242" s="1">
        <v>1</v>
      </c>
      <c r="F242" s="108"/>
      <c r="G242" s="108" t="str">
        <f t="shared" si="7"/>
        <v/>
      </c>
      <c r="H242" s="6" t="s">
        <v>242</v>
      </c>
      <c r="I242" s="6" t="s">
        <v>113</v>
      </c>
      <c r="J242" s="20" t="s">
        <v>243</v>
      </c>
      <c r="K242" s="5">
        <f>SUMIF(Entrées!C:C,A:A,Entrées!E:E)</f>
        <v>0</v>
      </c>
      <c r="L242" s="5">
        <f>SUMIF(Sorties!B:B,A:A,Sorties!D:D)</f>
        <v>0</v>
      </c>
      <c r="N242" s="3"/>
    </row>
    <row r="243" spans="1:14" x14ac:dyDescent="0.25">
      <c r="A243" s="106" t="s">
        <v>165</v>
      </c>
      <c r="B243" s="6" t="s">
        <v>163</v>
      </c>
      <c r="C243" s="2">
        <v>3</v>
      </c>
      <c r="D243" s="100">
        <f t="shared" si="8"/>
        <v>3</v>
      </c>
      <c r="E243" s="1">
        <v>1</v>
      </c>
      <c r="F243" s="108"/>
      <c r="G243" s="108" t="str">
        <f t="shared" si="7"/>
        <v/>
      </c>
      <c r="H243" s="6" t="s">
        <v>166</v>
      </c>
      <c r="I243" s="6" t="s">
        <v>113</v>
      </c>
      <c r="J243" s="20" t="s">
        <v>182</v>
      </c>
      <c r="K243" s="5">
        <f>SUMIF(Entrées!C:C,A:A,Entrées!E:E)</f>
        <v>0</v>
      </c>
      <c r="L243" s="5">
        <f>SUMIF(Sorties!B:B,A:A,Sorties!D:D)</f>
        <v>0</v>
      </c>
      <c r="N243" s="3"/>
    </row>
    <row r="244" spans="1:14" x14ac:dyDescent="0.25">
      <c r="A244" s="106" t="s">
        <v>180</v>
      </c>
      <c r="B244" s="6" t="s">
        <v>163</v>
      </c>
      <c r="C244" s="2">
        <v>6</v>
      </c>
      <c r="D244" s="100">
        <f t="shared" si="8"/>
        <v>6</v>
      </c>
      <c r="E244" s="1">
        <v>5</v>
      </c>
      <c r="F244" s="108"/>
      <c r="G244" s="108" t="str">
        <f t="shared" si="7"/>
        <v/>
      </c>
      <c r="H244" s="6" t="s">
        <v>188</v>
      </c>
      <c r="I244" s="6" t="s">
        <v>113</v>
      </c>
      <c r="J244" s="20" t="s">
        <v>181</v>
      </c>
      <c r="K244" s="5">
        <f>SUMIF(Entrées!C:C,A:A,Entrées!E:E)</f>
        <v>0</v>
      </c>
      <c r="L244" s="5">
        <f>SUMIF(Sorties!B:B,A:A,Sorties!D:D)</f>
        <v>0</v>
      </c>
      <c r="N244" s="3"/>
    </row>
    <row r="245" spans="1:14" x14ac:dyDescent="0.25">
      <c r="A245" s="106" t="s">
        <v>186</v>
      </c>
      <c r="B245" s="6" t="s">
        <v>163</v>
      </c>
      <c r="C245" s="2">
        <v>5</v>
      </c>
      <c r="D245" s="100">
        <f t="shared" si="8"/>
        <v>5</v>
      </c>
      <c r="E245" s="1">
        <v>3</v>
      </c>
      <c r="F245" s="108"/>
      <c r="G245" s="108" t="str">
        <f t="shared" si="7"/>
        <v/>
      </c>
      <c r="H245" s="6" t="s">
        <v>187</v>
      </c>
      <c r="I245" s="6" t="s">
        <v>113</v>
      </c>
      <c r="J245" s="20" t="s">
        <v>181</v>
      </c>
      <c r="K245" s="5">
        <f>SUMIF(Entrées!C:C,A:A,Entrées!E:E)</f>
        <v>0</v>
      </c>
      <c r="L245" s="5">
        <f>SUMIF(Sorties!B:B,A:A,Sorties!D:D)</f>
        <v>0</v>
      </c>
      <c r="N245" s="3"/>
    </row>
    <row r="246" spans="1:14" x14ac:dyDescent="0.25">
      <c r="A246" s="106" t="s">
        <v>178</v>
      </c>
      <c r="B246" s="6" t="s">
        <v>163</v>
      </c>
      <c r="C246" s="2">
        <v>1</v>
      </c>
      <c r="D246" s="100">
        <f t="shared" si="8"/>
        <v>1</v>
      </c>
      <c r="E246" s="1">
        <v>1</v>
      </c>
      <c r="F246" s="108"/>
      <c r="G246" s="108" t="str">
        <f t="shared" si="7"/>
        <v/>
      </c>
      <c r="H246" s="6" t="s">
        <v>179</v>
      </c>
      <c r="I246" s="6" t="s">
        <v>113</v>
      </c>
      <c r="J246" s="20" t="s">
        <v>182</v>
      </c>
      <c r="K246" s="5">
        <f>SUMIF(Entrées!C:C,A:A,Entrées!E:E)</f>
        <v>0</v>
      </c>
      <c r="L246" s="5">
        <f>SUMIF(Sorties!B:B,A:A,Sorties!D:D)</f>
        <v>0</v>
      </c>
      <c r="N246" s="3"/>
    </row>
    <row r="247" spans="1:14" x14ac:dyDescent="0.25">
      <c r="A247" s="106" t="s">
        <v>206</v>
      </c>
      <c r="B247" s="6" t="s">
        <v>164</v>
      </c>
      <c r="C247" s="2">
        <v>1</v>
      </c>
      <c r="D247" s="100">
        <f t="shared" si="8"/>
        <v>1</v>
      </c>
      <c r="E247" s="1">
        <v>1</v>
      </c>
      <c r="F247" s="108"/>
      <c r="G247" s="108" t="str">
        <f t="shared" si="7"/>
        <v/>
      </c>
      <c r="H247" s="6" t="s">
        <v>207</v>
      </c>
      <c r="I247" s="6" t="s">
        <v>191</v>
      </c>
      <c r="J247" s="20" t="s">
        <v>208</v>
      </c>
      <c r="K247" s="5">
        <f>SUMIF(Entrées!C:C,A:A,Entrées!E:E)</f>
        <v>0</v>
      </c>
      <c r="L247" s="5">
        <f>SUMIF(Sorties!B:B,A:A,Sorties!D:D)</f>
        <v>0</v>
      </c>
      <c r="N247" s="3"/>
    </row>
    <row r="248" spans="1:14" x14ac:dyDescent="0.25">
      <c r="A248" s="106" t="s">
        <v>210</v>
      </c>
      <c r="B248" s="6" t="s">
        <v>314</v>
      </c>
      <c r="C248" s="2">
        <v>9</v>
      </c>
      <c r="D248" s="100">
        <f t="shared" si="8"/>
        <v>9</v>
      </c>
      <c r="E248" s="1">
        <v>1</v>
      </c>
      <c r="F248" s="108"/>
      <c r="G248" s="108" t="str">
        <f t="shared" si="7"/>
        <v/>
      </c>
      <c r="H248" s="6" t="s">
        <v>211</v>
      </c>
      <c r="I248" s="6" t="s">
        <v>191</v>
      </c>
      <c r="J248" s="20" t="s">
        <v>212</v>
      </c>
      <c r="K248" s="5">
        <f>SUMIF(Entrées!C:C,A:A,Entrées!E:E)</f>
        <v>0</v>
      </c>
      <c r="L248" s="5">
        <f>SUMIF(Sorties!B:B,A:A,Sorties!D:D)</f>
        <v>0</v>
      </c>
      <c r="N248" s="3"/>
    </row>
    <row r="249" spans="1:14" x14ac:dyDescent="0.25">
      <c r="A249" s="106" t="s">
        <v>213</v>
      </c>
      <c r="B249" s="6" t="s">
        <v>314</v>
      </c>
      <c r="C249" s="2">
        <v>1</v>
      </c>
      <c r="D249" s="100">
        <f t="shared" si="8"/>
        <v>1</v>
      </c>
      <c r="E249" s="1">
        <v>1</v>
      </c>
      <c r="F249" s="108"/>
      <c r="G249" s="108" t="str">
        <f t="shared" si="7"/>
        <v/>
      </c>
      <c r="H249" s="6" t="s">
        <v>214</v>
      </c>
      <c r="I249" s="6" t="s">
        <v>191</v>
      </c>
      <c r="J249" s="20" t="s">
        <v>212</v>
      </c>
      <c r="K249" s="5">
        <f>SUMIF(Entrées!C:C,A:A,Entrées!E:E)</f>
        <v>0</v>
      </c>
      <c r="L249" s="5">
        <f>SUMIF(Sorties!B:B,A:A,Sorties!D:D)</f>
        <v>0</v>
      </c>
      <c r="N249" s="3"/>
    </row>
    <row r="250" spans="1:14" x14ac:dyDescent="0.25">
      <c r="A250" s="106" t="s">
        <v>189</v>
      </c>
      <c r="B250" s="6" t="s">
        <v>99</v>
      </c>
      <c r="C250" s="2">
        <v>2</v>
      </c>
      <c r="D250" s="100">
        <f t="shared" si="8"/>
        <v>2</v>
      </c>
      <c r="E250" s="1">
        <v>1</v>
      </c>
      <c r="F250" s="108"/>
      <c r="G250" s="108" t="str">
        <f t="shared" si="7"/>
        <v/>
      </c>
      <c r="H250" s="6" t="s">
        <v>190</v>
      </c>
      <c r="I250" s="6" t="s">
        <v>191</v>
      </c>
      <c r="J250" s="20" t="s">
        <v>192</v>
      </c>
      <c r="K250" s="5">
        <f>SUMIF(Entrées!C:C,A:A,Entrées!E:E)</f>
        <v>0</v>
      </c>
      <c r="L250" s="5">
        <f>SUMIF(Sorties!B:B,A:A,Sorties!D:D)</f>
        <v>0</v>
      </c>
      <c r="N250" s="3"/>
    </row>
    <row r="251" spans="1:14" x14ac:dyDescent="0.25">
      <c r="A251" s="106" t="s">
        <v>200</v>
      </c>
      <c r="B251" s="6" t="s">
        <v>199</v>
      </c>
      <c r="C251" s="2">
        <v>1</v>
      </c>
      <c r="D251" s="100">
        <f t="shared" si="8"/>
        <v>1</v>
      </c>
      <c r="E251" s="1">
        <v>1</v>
      </c>
      <c r="F251" s="108"/>
      <c r="G251" s="108" t="str">
        <f t="shared" si="7"/>
        <v/>
      </c>
      <c r="H251" s="6" t="s">
        <v>201</v>
      </c>
      <c r="I251" s="6" t="s">
        <v>191</v>
      </c>
      <c r="J251" s="20" t="s">
        <v>202</v>
      </c>
      <c r="K251" s="5">
        <f>SUMIF(Entrées!C:C,A:A,Entrées!E:E)</f>
        <v>0</v>
      </c>
      <c r="L251" s="5">
        <f>SUMIF(Sorties!B:B,A:A,Sorties!D:D)</f>
        <v>0</v>
      </c>
      <c r="N251" s="3"/>
    </row>
    <row r="252" spans="1:14" x14ac:dyDescent="0.25">
      <c r="A252" s="106" t="s">
        <v>203</v>
      </c>
      <c r="B252" s="6" t="s">
        <v>199</v>
      </c>
      <c r="C252" s="2">
        <v>1</v>
      </c>
      <c r="D252" s="100">
        <f t="shared" si="8"/>
        <v>1</v>
      </c>
      <c r="E252" s="1">
        <v>1</v>
      </c>
      <c r="F252" s="108"/>
      <c r="G252" s="108" t="str">
        <f t="shared" si="7"/>
        <v/>
      </c>
      <c r="H252" s="6" t="s">
        <v>204</v>
      </c>
      <c r="I252" s="6" t="s">
        <v>191</v>
      </c>
      <c r="J252" s="20" t="s">
        <v>205</v>
      </c>
      <c r="K252" s="5">
        <f>SUMIF(Entrées!C:C,A:A,Entrées!E:E)</f>
        <v>0</v>
      </c>
      <c r="L252" s="5">
        <f>SUMIF(Sorties!B:B,A:A,Sorties!D:D)</f>
        <v>0</v>
      </c>
      <c r="N252" s="3"/>
    </row>
    <row r="253" spans="1:14" x14ac:dyDescent="0.25">
      <c r="A253" s="106" t="s">
        <v>193</v>
      </c>
      <c r="B253" s="6" t="s">
        <v>99</v>
      </c>
      <c r="C253" s="2">
        <v>1</v>
      </c>
      <c r="D253" s="100">
        <f t="shared" si="8"/>
        <v>1</v>
      </c>
      <c r="E253" s="1">
        <v>1</v>
      </c>
      <c r="F253" s="108"/>
      <c r="G253" s="108" t="str">
        <f t="shared" si="7"/>
        <v/>
      </c>
      <c r="H253" s="6" t="s">
        <v>194</v>
      </c>
      <c r="I253" s="6" t="s">
        <v>191</v>
      </c>
      <c r="J253" s="20" t="s">
        <v>195</v>
      </c>
      <c r="K253" s="5">
        <f>SUMIF(Entrées!C:C,A:A,Entrées!E:E)</f>
        <v>0</v>
      </c>
      <c r="L253" s="5">
        <f>SUMIF(Sorties!B:B,A:A,Sorties!D:D)</f>
        <v>0</v>
      </c>
      <c r="N253" s="3"/>
    </row>
    <row r="254" spans="1:14" x14ac:dyDescent="0.25">
      <c r="A254" s="106" t="s">
        <v>238</v>
      </c>
      <c r="B254" s="6" t="s">
        <v>237</v>
      </c>
      <c r="C254" s="2">
        <v>1</v>
      </c>
      <c r="D254" s="100">
        <f t="shared" si="8"/>
        <v>1</v>
      </c>
      <c r="E254" s="1">
        <v>1</v>
      </c>
      <c r="F254" s="108"/>
      <c r="G254" s="108" t="str">
        <f t="shared" si="7"/>
        <v/>
      </c>
      <c r="H254" s="6" t="s">
        <v>239</v>
      </c>
      <c r="I254" s="6" t="s">
        <v>191</v>
      </c>
      <c r="J254" s="20" t="s">
        <v>240</v>
      </c>
      <c r="K254" s="5">
        <f>SUMIF(Entrées!C:C,A:A,Entrées!E:E)</f>
        <v>0</v>
      </c>
      <c r="L254" s="5">
        <f>SUMIF(Sorties!B:B,A:A,Sorties!D:D)</f>
        <v>0</v>
      </c>
      <c r="N254" s="3"/>
    </row>
    <row r="255" spans="1:14" x14ac:dyDescent="0.25">
      <c r="A255" s="106" t="s">
        <v>308</v>
      </c>
      <c r="B255" s="6" t="s">
        <v>307</v>
      </c>
      <c r="C255" s="2">
        <v>2</v>
      </c>
      <c r="D255" s="100">
        <f t="shared" si="8"/>
        <v>2</v>
      </c>
      <c r="E255" s="1">
        <v>1</v>
      </c>
      <c r="F255" s="108"/>
      <c r="G255" s="108" t="str">
        <f t="shared" si="7"/>
        <v/>
      </c>
      <c r="H255" s="6" t="s">
        <v>309</v>
      </c>
      <c r="I255" s="6" t="s">
        <v>514</v>
      </c>
      <c r="J255" s="107"/>
      <c r="K255" s="5">
        <f>SUMIF(Entrées!C:C,A:A,Entrées!E:E)</f>
        <v>0</v>
      </c>
      <c r="L255" s="5">
        <f>SUMIF(Sorties!B:B,A:A,Sorties!D:D)</f>
        <v>0</v>
      </c>
      <c r="N255" s="3"/>
    </row>
    <row r="256" spans="1:14" x14ac:dyDescent="0.25">
      <c r="A256" s="106" t="s">
        <v>310</v>
      </c>
      <c r="B256" s="6" t="s">
        <v>307</v>
      </c>
      <c r="C256" s="2">
        <v>2</v>
      </c>
      <c r="D256" s="100">
        <f t="shared" si="8"/>
        <v>2</v>
      </c>
      <c r="E256" s="1">
        <v>1</v>
      </c>
      <c r="F256" s="108"/>
      <c r="G256" s="108" t="str">
        <f t="shared" si="7"/>
        <v/>
      </c>
      <c r="H256" s="6" t="s">
        <v>311</v>
      </c>
      <c r="I256" s="6" t="s">
        <v>514</v>
      </c>
      <c r="J256" s="107"/>
      <c r="K256" s="5">
        <f>SUMIF(Entrées!C:C,A:A,Entrées!E:E)</f>
        <v>0</v>
      </c>
      <c r="L256" s="5">
        <f>SUMIF(Sorties!B:B,A:A,Sorties!D:D)</f>
        <v>0</v>
      </c>
      <c r="N256" s="3"/>
    </row>
    <row r="257" spans="1:14" x14ac:dyDescent="0.25">
      <c r="A257" s="106" t="s">
        <v>586</v>
      </c>
      <c r="B257" s="6" t="s">
        <v>99</v>
      </c>
      <c r="C257" s="2">
        <v>1</v>
      </c>
      <c r="D257" s="100">
        <f t="shared" si="8"/>
        <v>1</v>
      </c>
      <c r="E257" s="1">
        <v>1</v>
      </c>
      <c r="F257" s="108"/>
      <c r="G257" s="108" t="str">
        <f t="shared" si="7"/>
        <v/>
      </c>
      <c r="H257" s="6" t="s">
        <v>587</v>
      </c>
      <c r="I257" s="6" t="s">
        <v>514</v>
      </c>
      <c r="J257" s="107"/>
      <c r="K257" s="5">
        <f>SUMIF(Entrées!C:C,A:A,Entrées!E:E)</f>
        <v>0</v>
      </c>
      <c r="L257" s="5">
        <f>SUMIF(Sorties!B:B,A:A,Sorties!D:D)</f>
        <v>0</v>
      </c>
      <c r="N257" s="3"/>
    </row>
    <row r="258" spans="1:14" x14ac:dyDescent="0.25">
      <c r="A258" s="106" t="s">
        <v>269</v>
      </c>
      <c r="B258" s="6" t="s">
        <v>268</v>
      </c>
      <c r="C258" s="2">
        <v>10</v>
      </c>
      <c r="D258" s="100">
        <f t="shared" si="8"/>
        <v>10</v>
      </c>
      <c r="E258" s="1">
        <v>1</v>
      </c>
      <c r="F258" s="108"/>
      <c r="G258" s="108" t="str">
        <f t="shared" si="7"/>
        <v/>
      </c>
      <c r="H258" s="6" t="s">
        <v>270</v>
      </c>
      <c r="I258" s="6" t="s">
        <v>256</v>
      </c>
      <c r="J258" s="107"/>
      <c r="K258" s="5">
        <f>SUMIF(Entrées!C:C,A:A,Entrées!E:E)</f>
        <v>0</v>
      </c>
      <c r="L258" s="5">
        <f>SUMIF(Sorties!B:B,A:A,Sorties!D:D)</f>
        <v>0</v>
      </c>
      <c r="N258" s="3"/>
    </row>
    <row r="259" spans="1:14" x14ac:dyDescent="0.25">
      <c r="A259" s="106" t="s">
        <v>132</v>
      </c>
      <c r="B259" s="6" t="s">
        <v>99</v>
      </c>
      <c r="C259" s="2">
        <v>1</v>
      </c>
      <c r="D259" s="100">
        <f t="shared" si="8"/>
        <v>1</v>
      </c>
      <c r="E259" s="1">
        <v>1</v>
      </c>
      <c r="F259" s="108"/>
      <c r="G259" s="108" t="str">
        <f t="shared" si="7"/>
        <v/>
      </c>
      <c r="H259" s="6" t="s">
        <v>134</v>
      </c>
      <c r="I259" s="6" t="s">
        <v>113</v>
      </c>
      <c r="J259" s="20" t="s">
        <v>133</v>
      </c>
      <c r="K259" s="5">
        <f>SUMIF(Entrées!C:C,A:A,Entrées!E:E)</f>
        <v>0</v>
      </c>
      <c r="L259" s="5">
        <f>SUMIF(Sorties!B:B,A:A,Sorties!D:D)</f>
        <v>0</v>
      </c>
      <c r="N259" s="3"/>
    </row>
    <row r="260" spans="1:14" x14ac:dyDescent="0.25">
      <c r="A260" s="106" t="s">
        <v>381</v>
      </c>
      <c r="B260" s="6" t="s">
        <v>368</v>
      </c>
      <c r="C260" s="2">
        <v>27</v>
      </c>
      <c r="D260" s="100">
        <f t="shared" si="8"/>
        <v>27</v>
      </c>
      <c r="E260" s="1">
        <v>5</v>
      </c>
      <c r="F260" s="108"/>
      <c r="G260" s="108" t="str">
        <f t="shared" si="7"/>
        <v/>
      </c>
      <c r="H260" s="6" t="s">
        <v>382</v>
      </c>
      <c r="I260" s="6" t="s">
        <v>371</v>
      </c>
      <c r="J260" s="107"/>
      <c r="K260" s="5">
        <f>SUMIF(Entrées!C:C,A:A,Entrées!E:E)</f>
        <v>0</v>
      </c>
      <c r="L260" s="5">
        <f>SUMIF(Sorties!B:B,A:A,Sorties!D:D)</f>
        <v>0</v>
      </c>
      <c r="N260" s="3"/>
    </row>
    <row r="261" spans="1:14" ht="30" x14ac:dyDescent="0.25">
      <c r="A261" s="106" t="s">
        <v>229</v>
      </c>
      <c r="B261" s="6" t="s">
        <v>314</v>
      </c>
      <c r="C261" s="2">
        <v>1</v>
      </c>
      <c r="D261" s="100">
        <f t="shared" si="8"/>
        <v>1</v>
      </c>
      <c r="E261" s="1">
        <v>1</v>
      </c>
      <c r="F261" s="108"/>
      <c r="G261" s="108" t="str">
        <f>IF(F261&lt;&gt;"",F261*D261,"")</f>
        <v/>
      </c>
      <c r="H261" s="6" t="s">
        <v>230</v>
      </c>
      <c r="I261" s="6" t="s">
        <v>191</v>
      </c>
      <c r="J261" s="107" t="s">
        <v>231</v>
      </c>
      <c r="K261" s="5">
        <f>SUMIF(Entrées!C:C,A:A,Entrées!E:E)</f>
        <v>0</v>
      </c>
      <c r="L261" s="5">
        <f>SUMIF(Sorties!B:B,A:A,Sorties!D:D)</f>
        <v>0</v>
      </c>
      <c r="N261" s="3"/>
    </row>
    <row r="262" spans="1:14" x14ac:dyDescent="0.25">
      <c r="A262" s="106" t="s">
        <v>625</v>
      </c>
      <c r="B262" s="6" t="s">
        <v>553</v>
      </c>
      <c r="C262" s="2">
        <v>19</v>
      </c>
      <c r="D262" s="100">
        <f t="shared" si="8"/>
        <v>19</v>
      </c>
      <c r="E262" s="1">
        <v>1</v>
      </c>
      <c r="F262" s="108"/>
      <c r="G262" s="108" t="str">
        <f t="shared" si="7"/>
        <v/>
      </c>
      <c r="H262" s="6" t="s">
        <v>626</v>
      </c>
      <c r="I262" s="6" t="s">
        <v>595</v>
      </c>
      <c r="J262" s="107"/>
      <c r="K262" s="5">
        <f>SUMIF(Entrées!C:C,A:A,Entrées!E:E)</f>
        <v>0</v>
      </c>
      <c r="L262" s="5">
        <f>SUMIF(Sorties!B:B,A:A,Sorties!D:D)</f>
        <v>0</v>
      </c>
      <c r="N262" s="3"/>
    </row>
    <row r="263" spans="1:14" x14ac:dyDescent="0.25">
      <c r="A263" s="106" t="s">
        <v>627</v>
      </c>
      <c r="B263" s="6" t="s">
        <v>553</v>
      </c>
      <c r="C263" s="2">
        <v>14</v>
      </c>
      <c r="D263" s="100">
        <f t="shared" si="8"/>
        <v>14</v>
      </c>
      <c r="E263" s="1">
        <v>1</v>
      </c>
      <c r="F263" s="108"/>
      <c r="G263" s="108" t="str">
        <f t="shared" ref="G263:G289" si="9">IF(F263&lt;&gt;"",F263*D263,"")</f>
        <v/>
      </c>
      <c r="H263" s="6" t="s">
        <v>628</v>
      </c>
      <c r="I263" s="6" t="s">
        <v>595</v>
      </c>
      <c r="J263" s="107"/>
      <c r="K263" s="5">
        <f>SUMIF(Entrées!C:C,A:A,Entrées!E:E)</f>
        <v>0</v>
      </c>
      <c r="L263" s="5">
        <f>SUMIF(Sorties!B:B,A:A,Sorties!D:D)</f>
        <v>0</v>
      </c>
      <c r="N263" s="3"/>
    </row>
    <row r="264" spans="1:14" x14ac:dyDescent="0.25">
      <c r="A264" s="106" t="s">
        <v>301</v>
      </c>
      <c r="B264" s="6" t="s">
        <v>268</v>
      </c>
      <c r="C264" s="2">
        <v>14</v>
      </c>
      <c r="D264" s="100">
        <f t="shared" si="8"/>
        <v>14</v>
      </c>
      <c r="E264" s="1">
        <v>5</v>
      </c>
      <c r="F264" s="108"/>
      <c r="G264" s="108" t="str">
        <f t="shared" si="9"/>
        <v/>
      </c>
      <c r="H264" s="6" t="s">
        <v>302</v>
      </c>
      <c r="I264" s="6" t="s">
        <v>256</v>
      </c>
      <c r="J264" s="107"/>
      <c r="K264" s="5">
        <f>SUMIF(Entrées!C:C,A:A,Entrées!E:E)</f>
        <v>0</v>
      </c>
      <c r="L264" s="5">
        <f>SUMIF(Sorties!B:B,A:A,Sorties!D:D)</f>
        <v>0</v>
      </c>
      <c r="N264" s="3"/>
    </row>
    <row r="265" spans="1:14" x14ac:dyDescent="0.25">
      <c r="A265" s="106" t="s">
        <v>303</v>
      </c>
      <c r="B265" s="6" t="s">
        <v>268</v>
      </c>
      <c r="C265" s="2">
        <v>4</v>
      </c>
      <c r="D265" s="100">
        <f t="shared" si="8"/>
        <v>4</v>
      </c>
      <c r="E265" s="1">
        <v>5</v>
      </c>
      <c r="F265" s="108"/>
      <c r="G265" s="108" t="str">
        <f t="shared" si="9"/>
        <v/>
      </c>
      <c r="H265" s="6" t="s">
        <v>304</v>
      </c>
      <c r="I265" s="6" t="s">
        <v>256</v>
      </c>
      <c r="J265" s="107"/>
      <c r="K265" s="5">
        <f>SUMIF(Entrées!C:C,A:A,Entrées!E:E)</f>
        <v>0</v>
      </c>
      <c r="L265" s="5">
        <f>SUMIF(Sorties!B:B,A:A,Sorties!D:D)</f>
        <v>0</v>
      </c>
      <c r="N265" s="3"/>
    </row>
    <row r="266" spans="1:14" x14ac:dyDescent="0.25">
      <c r="A266" s="106" t="s">
        <v>330</v>
      </c>
      <c r="B266" s="6" t="s">
        <v>268</v>
      </c>
      <c r="C266" s="2">
        <v>1</v>
      </c>
      <c r="D266" s="100">
        <f t="shared" ref="D266" si="10">C266+K266-L266</f>
        <v>1</v>
      </c>
      <c r="E266" s="1">
        <v>1</v>
      </c>
      <c r="F266" s="108"/>
      <c r="G266" s="108" t="str">
        <f t="shared" si="9"/>
        <v/>
      </c>
      <c r="H266" s="6" t="s">
        <v>331</v>
      </c>
      <c r="I266" s="6" t="s">
        <v>256</v>
      </c>
      <c r="J266" s="107"/>
      <c r="K266" s="5">
        <f>SUMIF(Entrées!C:C,A:A,Entrées!E:E)</f>
        <v>0</v>
      </c>
      <c r="L266" s="5">
        <f>SUMIF(Sorties!B:B,A:A,Sorties!D:D)</f>
        <v>0</v>
      </c>
      <c r="N266" s="3"/>
    </row>
    <row r="267" spans="1:14" x14ac:dyDescent="0.25">
      <c r="A267" s="106" t="s">
        <v>332</v>
      </c>
      <c r="B267" s="6" t="s">
        <v>268</v>
      </c>
      <c r="C267" s="2">
        <v>1</v>
      </c>
      <c r="D267" s="100">
        <v>44</v>
      </c>
      <c r="E267" s="1">
        <v>1</v>
      </c>
      <c r="F267" s="108">
        <v>4.4400000000000004</v>
      </c>
      <c r="G267" s="108">
        <f t="shared" si="9"/>
        <v>195.36</v>
      </c>
      <c r="I267" s="6" t="s">
        <v>333</v>
      </c>
      <c r="J267" s="107" t="s">
        <v>256</v>
      </c>
      <c r="K267" s="5">
        <f>SUMIF(Entrées!C:C,A:A,Entrées!E:E)</f>
        <v>0</v>
      </c>
      <c r="L267" s="5">
        <f>SUMIF(Sorties!B:B,A:A,Sorties!D:D)</f>
        <v>0</v>
      </c>
      <c r="N267" s="3"/>
    </row>
    <row r="268" spans="1:14" x14ac:dyDescent="0.25">
      <c r="A268" s="106" t="s">
        <v>334</v>
      </c>
      <c r="B268" s="6" t="s">
        <v>268</v>
      </c>
      <c r="C268" s="2">
        <v>1</v>
      </c>
      <c r="D268" s="100">
        <f t="shared" ref="D268:D289" si="11">C268+K268-L268</f>
        <v>1</v>
      </c>
      <c r="E268" s="1">
        <v>1</v>
      </c>
      <c r="F268" s="108"/>
      <c r="G268" s="108" t="str">
        <f t="shared" si="9"/>
        <v/>
      </c>
      <c r="H268" s="6" t="s">
        <v>335</v>
      </c>
      <c r="I268" s="6" t="s">
        <v>256</v>
      </c>
      <c r="J268" s="107"/>
      <c r="K268" s="5">
        <f>SUMIF(Entrées!C:C,A:A,Entrées!E:E)</f>
        <v>0</v>
      </c>
      <c r="L268" s="5">
        <f>SUMIF(Sorties!B:B,A:A,Sorties!D:D)</f>
        <v>0</v>
      </c>
      <c r="N268" s="3"/>
    </row>
    <row r="269" spans="1:14" x14ac:dyDescent="0.25">
      <c r="A269" s="106" t="s">
        <v>588</v>
      </c>
      <c r="B269" s="6" t="s">
        <v>99</v>
      </c>
      <c r="C269" s="2">
        <v>1</v>
      </c>
      <c r="D269" s="100">
        <f t="shared" si="11"/>
        <v>1</v>
      </c>
      <c r="E269" s="1">
        <v>1</v>
      </c>
      <c r="F269" s="108"/>
      <c r="G269" s="108" t="str">
        <f t="shared" si="9"/>
        <v/>
      </c>
      <c r="H269" s="6" t="s">
        <v>589</v>
      </c>
      <c r="I269" s="6" t="s">
        <v>514</v>
      </c>
      <c r="J269" s="107" t="s">
        <v>590</v>
      </c>
      <c r="K269" s="5">
        <f>SUMIF(Entrées!C:C,A:A,Entrées!E:E)</f>
        <v>0</v>
      </c>
      <c r="L269" s="5">
        <f>SUMIF(Sorties!B:B,A:A,Sorties!D:D)</f>
        <v>0</v>
      </c>
      <c r="N269" s="3"/>
    </row>
    <row r="270" spans="1:14" x14ac:dyDescent="0.25">
      <c r="A270" s="106" t="s">
        <v>276</v>
      </c>
      <c r="B270" s="6" t="s">
        <v>268</v>
      </c>
      <c r="C270" s="2">
        <v>1</v>
      </c>
      <c r="D270" s="100">
        <f t="shared" si="11"/>
        <v>1</v>
      </c>
      <c r="E270" s="1">
        <v>1</v>
      </c>
      <c r="F270" s="108"/>
      <c r="G270" s="108" t="str">
        <f t="shared" si="9"/>
        <v/>
      </c>
      <c r="H270" s="6" t="s">
        <v>277</v>
      </c>
      <c r="I270" s="6" t="s">
        <v>256</v>
      </c>
      <c r="J270" s="107"/>
      <c r="K270" s="5">
        <f>SUMIF(Entrées!C:C,A:A,Entrées!E:E)</f>
        <v>0</v>
      </c>
      <c r="L270" s="5">
        <f>SUMIF(Sorties!B:B,A:A,Sorties!D:D)</f>
        <v>0</v>
      </c>
      <c r="N270" s="3"/>
    </row>
    <row r="271" spans="1:14" x14ac:dyDescent="0.25">
      <c r="A271" s="106" t="s">
        <v>278</v>
      </c>
      <c r="B271" s="6" t="s">
        <v>268</v>
      </c>
      <c r="C271" s="2">
        <v>1</v>
      </c>
      <c r="D271" s="100">
        <f t="shared" si="11"/>
        <v>1</v>
      </c>
      <c r="E271" s="1">
        <v>1</v>
      </c>
      <c r="F271" s="108"/>
      <c r="G271" s="108" t="str">
        <f t="shared" si="9"/>
        <v/>
      </c>
      <c r="H271" s="6" t="s">
        <v>279</v>
      </c>
      <c r="I271" s="6" t="s">
        <v>256</v>
      </c>
      <c r="J271" s="107"/>
      <c r="K271" s="5">
        <f>SUMIF(Entrées!C:C,A:A,Entrées!E:E)</f>
        <v>0</v>
      </c>
      <c r="L271" s="5">
        <f>SUMIF(Sorties!B:B,A:A,Sorties!D:D)</f>
        <v>0</v>
      </c>
      <c r="N271" s="3"/>
    </row>
    <row r="272" spans="1:14" x14ac:dyDescent="0.25">
      <c r="A272" s="47" t="s">
        <v>101</v>
      </c>
      <c r="B272" s="6" t="s">
        <v>98</v>
      </c>
      <c r="C272" s="2">
        <v>7</v>
      </c>
      <c r="D272" s="100">
        <f t="shared" si="11"/>
        <v>7</v>
      </c>
      <c r="E272" s="1">
        <v>1</v>
      </c>
      <c r="F272" s="108"/>
      <c r="G272" s="108" t="str">
        <f t="shared" si="9"/>
        <v/>
      </c>
      <c r="H272" s="6" t="s">
        <v>102</v>
      </c>
      <c r="I272" s="6" t="s">
        <v>97</v>
      </c>
      <c r="J272" s="20"/>
      <c r="K272" s="5">
        <f>SUMIF(Entrées!C:C,A:A,Entrées!E:E)</f>
        <v>0</v>
      </c>
      <c r="L272" s="5">
        <f>SUMIF(Sorties!B:B,A:A,Sorties!D:D)</f>
        <v>0</v>
      </c>
      <c r="N272" s="3"/>
    </row>
    <row r="273" spans="1:14" x14ac:dyDescent="0.25">
      <c r="A273" s="106" t="s">
        <v>344</v>
      </c>
      <c r="B273" s="6" t="s">
        <v>268</v>
      </c>
      <c r="C273" s="2">
        <v>6</v>
      </c>
      <c r="D273" s="100">
        <f t="shared" si="11"/>
        <v>6</v>
      </c>
      <c r="E273" s="1">
        <v>5</v>
      </c>
      <c r="F273" s="108"/>
      <c r="G273" s="108" t="str">
        <f t="shared" si="9"/>
        <v/>
      </c>
      <c r="H273" s="6" t="s">
        <v>345</v>
      </c>
      <c r="I273" s="6" t="s">
        <v>256</v>
      </c>
      <c r="J273" s="107"/>
      <c r="K273" s="5">
        <f>SUMIF(Entrées!C:C,A:A,Entrées!E:E)</f>
        <v>0</v>
      </c>
      <c r="L273" s="5">
        <f>SUMIF(Sorties!B:B,A:A,Sorties!D:D)</f>
        <v>0</v>
      </c>
      <c r="N273" s="3"/>
    </row>
    <row r="274" spans="1:14" x14ac:dyDescent="0.25">
      <c r="A274" s="106" t="s">
        <v>347</v>
      </c>
      <c r="B274" s="6" t="s">
        <v>346</v>
      </c>
      <c r="C274" s="2">
        <v>1</v>
      </c>
      <c r="D274" s="100">
        <f t="shared" si="11"/>
        <v>1</v>
      </c>
      <c r="E274" s="1">
        <v>1</v>
      </c>
      <c r="F274" s="108"/>
      <c r="G274" s="108" t="str">
        <f t="shared" si="9"/>
        <v/>
      </c>
      <c r="H274" s="6" t="s">
        <v>348</v>
      </c>
      <c r="I274" s="6" t="s">
        <v>256</v>
      </c>
      <c r="J274" s="107"/>
      <c r="K274" s="5">
        <f>SUMIF(Entrées!C:C,A:A,Entrées!E:E)</f>
        <v>0</v>
      </c>
      <c r="L274" s="5">
        <f>SUMIF(Sorties!B:B,A:A,Sorties!D:D)</f>
        <v>0</v>
      </c>
      <c r="N274" s="3"/>
    </row>
    <row r="275" spans="1:14" x14ac:dyDescent="0.25">
      <c r="A275" s="106" t="s">
        <v>283</v>
      </c>
      <c r="B275" s="6" t="s">
        <v>268</v>
      </c>
      <c r="C275" s="2">
        <v>2</v>
      </c>
      <c r="D275" s="100">
        <f t="shared" si="11"/>
        <v>2</v>
      </c>
      <c r="E275" s="1">
        <v>5</v>
      </c>
      <c r="F275" s="108"/>
      <c r="G275" s="108" t="str">
        <f t="shared" si="9"/>
        <v/>
      </c>
      <c r="H275" s="6" t="s">
        <v>284</v>
      </c>
      <c r="I275" s="6" t="s">
        <v>256</v>
      </c>
      <c r="J275" s="107"/>
      <c r="K275" s="5">
        <f>SUMIF(Entrées!C:C,A:A,Entrées!E:E)</f>
        <v>0</v>
      </c>
      <c r="L275" s="5">
        <f>SUMIF(Sorties!B:B,A:A,Sorties!D:D)</f>
        <v>0</v>
      </c>
      <c r="N275" s="3"/>
    </row>
    <row r="276" spans="1:14" x14ac:dyDescent="0.25">
      <c r="A276" s="106" t="s">
        <v>280</v>
      </c>
      <c r="B276" s="6" t="s">
        <v>268</v>
      </c>
      <c r="C276" s="2">
        <v>21</v>
      </c>
      <c r="D276" s="100">
        <f t="shared" si="11"/>
        <v>21</v>
      </c>
      <c r="E276" s="1">
        <v>5</v>
      </c>
      <c r="F276" s="108"/>
      <c r="G276" s="108" t="str">
        <f t="shared" si="9"/>
        <v/>
      </c>
      <c r="H276" s="6" t="s">
        <v>281</v>
      </c>
      <c r="I276" s="6" t="s">
        <v>256</v>
      </c>
      <c r="J276" s="107" t="s">
        <v>282</v>
      </c>
      <c r="K276" s="5">
        <f>SUMIF(Entrées!C:C,A:A,Entrées!E:E)</f>
        <v>0</v>
      </c>
      <c r="L276" s="5">
        <f>SUMIF(Sorties!B:B,A:A,Sorties!D:D)</f>
        <v>0</v>
      </c>
      <c r="N276" s="3"/>
    </row>
    <row r="277" spans="1:14" x14ac:dyDescent="0.25">
      <c r="A277" s="106" t="s">
        <v>137</v>
      </c>
      <c r="B277" s="6" t="s">
        <v>99</v>
      </c>
      <c r="C277" s="2">
        <v>3</v>
      </c>
      <c r="D277" s="100">
        <f t="shared" si="11"/>
        <v>3</v>
      </c>
      <c r="E277" s="1">
        <v>1</v>
      </c>
      <c r="F277" s="108"/>
      <c r="G277" s="108" t="str">
        <f t="shared" si="9"/>
        <v/>
      </c>
      <c r="H277" s="6" t="s">
        <v>140</v>
      </c>
      <c r="I277" s="6" t="s">
        <v>113</v>
      </c>
      <c r="J277" s="20"/>
      <c r="K277" s="5">
        <f>SUMIF(Entrées!C:C,A:A,Entrées!E:E)</f>
        <v>0</v>
      </c>
      <c r="L277" s="5">
        <f>SUMIF(Sorties!B:B,A:A,Sorties!D:D)</f>
        <v>0</v>
      </c>
      <c r="N277" s="3"/>
    </row>
    <row r="278" spans="1:14" x14ac:dyDescent="0.25">
      <c r="A278" s="47" t="s">
        <v>95</v>
      </c>
      <c r="B278" s="6" t="s">
        <v>63</v>
      </c>
      <c r="C278" s="2">
        <v>9</v>
      </c>
      <c r="D278" s="100">
        <f t="shared" si="11"/>
        <v>9</v>
      </c>
      <c r="E278" s="1">
        <v>1</v>
      </c>
      <c r="F278" s="108"/>
      <c r="G278" s="108" t="str">
        <f t="shared" si="9"/>
        <v/>
      </c>
      <c r="H278" s="6" t="s">
        <v>96</v>
      </c>
      <c r="I278" s="6" t="s">
        <v>97</v>
      </c>
      <c r="J278" s="20"/>
      <c r="K278" s="5">
        <f>SUMIF(Entrées!C:C,A:A,Entrées!E:E)</f>
        <v>0</v>
      </c>
      <c r="L278" s="5">
        <f>SUMIF(Sorties!B:B,A:A,Sorties!D:D)</f>
        <v>0</v>
      </c>
      <c r="N278" s="3"/>
    </row>
    <row r="279" spans="1:14" x14ac:dyDescent="0.25">
      <c r="A279" s="106" t="s">
        <v>135</v>
      </c>
      <c r="B279" s="6" t="s">
        <v>99</v>
      </c>
      <c r="C279" s="2">
        <v>20</v>
      </c>
      <c r="D279" s="100">
        <f t="shared" si="11"/>
        <v>20</v>
      </c>
      <c r="E279" s="1">
        <v>1</v>
      </c>
      <c r="F279" s="108"/>
      <c r="G279" s="108" t="str">
        <f t="shared" si="9"/>
        <v/>
      </c>
      <c r="H279" s="6" t="s">
        <v>136</v>
      </c>
      <c r="I279" s="6" t="s">
        <v>113</v>
      </c>
      <c r="J279" s="20"/>
      <c r="K279" s="5">
        <f>SUMIF(Entrées!C:C,A:A,Entrées!E:E)</f>
        <v>0</v>
      </c>
      <c r="L279" s="5">
        <f>SUMIF(Sorties!B:B,A:A,Sorties!D:D)</f>
        <v>0</v>
      </c>
      <c r="N279" s="3"/>
    </row>
    <row r="280" spans="1:14" x14ac:dyDescent="0.25">
      <c r="A280" s="106" t="s">
        <v>274</v>
      </c>
      <c r="B280" s="6" t="s">
        <v>271</v>
      </c>
      <c r="C280" s="2">
        <v>2</v>
      </c>
      <c r="D280" s="100">
        <f t="shared" si="11"/>
        <v>2</v>
      </c>
      <c r="E280" s="1">
        <v>1</v>
      </c>
      <c r="F280" s="108"/>
      <c r="G280" s="108" t="str">
        <f t="shared" si="9"/>
        <v/>
      </c>
      <c r="H280" s="6" t="s">
        <v>275</v>
      </c>
      <c r="I280" s="6" t="s">
        <v>256</v>
      </c>
      <c r="J280" s="107"/>
      <c r="K280" s="5">
        <f>SUMIF(Entrées!C:C,A:A,Entrées!E:E)</f>
        <v>0</v>
      </c>
      <c r="L280" s="5">
        <f>SUMIF(Sorties!B:B,A:A,Sorties!D:D)</f>
        <v>0</v>
      </c>
      <c r="N280" s="3"/>
    </row>
    <row r="281" spans="1:14" x14ac:dyDescent="0.25">
      <c r="A281" s="106" t="s">
        <v>254</v>
      </c>
      <c r="B281" s="6" t="s">
        <v>264</v>
      </c>
      <c r="C281" s="2">
        <v>3</v>
      </c>
      <c r="D281" s="100">
        <f t="shared" si="11"/>
        <v>3</v>
      </c>
      <c r="E281" s="1">
        <v>1</v>
      </c>
      <c r="F281" s="108"/>
      <c r="G281" s="108" t="str">
        <f t="shared" si="9"/>
        <v/>
      </c>
      <c r="H281" s="6" t="s">
        <v>255</v>
      </c>
      <c r="I281" s="6" t="s">
        <v>256</v>
      </c>
      <c r="J281" s="20"/>
      <c r="K281" s="5">
        <f>SUMIF(Entrées!C:C,A:A,Entrées!E:E)</f>
        <v>0</v>
      </c>
      <c r="L281" s="5">
        <f>SUMIF(Sorties!B:B,A:A,Sorties!D:D)</f>
        <v>0</v>
      </c>
      <c r="N281" s="3"/>
    </row>
    <row r="282" spans="1:14" x14ac:dyDescent="0.25">
      <c r="A282" s="106" t="s">
        <v>400</v>
      </c>
      <c r="B282" s="6" t="s">
        <v>196</v>
      </c>
      <c r="C282" s="2">
        <v>1</v>
      </c>
      <c r="D282" s="100">
        <f t="shared" si="11"/>
        <v>1</v>
      </c>
      <c r="E282" s="1">
        <v>1</v>
      </c>
      <c r="F282" s="108"/>
      <c r="G282" s="108"/>
      <c r="H282" s="6" t="s">
        <v>401</v>
      </c>
      <c r="I282" s="6" t="s">
        <v>256</v>
      </c>
      <c r="J282" s="107" t="s">
        <v>402</v>
      </c>
      <c r="K282" s="5">
        <f>SUMIF(Entrées!C:C,A:A,Entrées!E:E)</f>
        <v>0</v>
      </c>
      <c r="L282" s="5">
        <f>SUMIF(Sorties!B:B,A:A,Sorties!D:D)</f>
        <v>0</v>
      </c>
      <c r="N282" s="3"/>
    </row>
    <row r="283" spans="1:14" x14ac:dyDescent="0.25">
      <c r="A283" s="106" t="s">
        <v>359</v>
      </c>
      <c r="B283" s="6" t="s">
        <v>352</v>
      </c>
      <c r="C283" s="2">
        <v>2</v>
      </c>
      <c r="D283" s="100">
        <f t="shared" si="11"/>
        <v>2</v>
      </c>
      <c r="E283" s="1">
        <v>1</v>
      </c>
      <c r="F283" s="108"/>
      <c r="G283" s="108" t="str">
        <f t="shared" si="9"/>
        <v/>
      </c>
      <c r="H283" s="6" t="s">
        <v>360</v>
      </c>
      <c r="I283" s="6" t="s">
        <v>256</v>
      </c>
      <c r="J283" s="107"/>
      <c r="K283" s="5">
        <f>SUMIF(Entrées!C:C,A:A,Entrées!E:E)</f>
        <v>0</v>
      </c>
      <c r="L283" s="5">
        <f>SUMIF(Sorties!B:B,A:A,Sorties!D:D)</f>
        <v>0</v>
      </c>
      <c r="N283" s="3"/>
    </row>
    <row r="284" spans="1:14" x14ac:dyDescent="0.25">
      <c r="A284" s="106" t="s">
        <v>361</v>
      </c>
      <c r="B284" s="6" t="s">
        <v>352</v>
      </c>
      <c r="C284" s="2">
        <v>1</v>
      </c>
      <c r="D284" s="100">
        <f t="shared" si="11"/>
        <v>1</v>
      </c>
      <c r="E284" s="1">
        <v>1</v>
      </c>
      <c r="F284" s="108"/>
      <c r="G284" s="108" t="str">
        <f t="shared" si="9"/>
        <v/>
      </c>
      <c r="H284" s="6" t="s">
        <v>362</v>
      </c>
      <c r="I284" s="6" t="s">
        <v>256</v>
      </c>
      <c r="J284" s="107"/>
      <c r="K284" s="5">
        <f>SUMIF(Entrées!C:C,A:A,Entrées!E:E)</f>
        <v>0</v>
      </c>
      <c r="L284" s="5">
        <f>SUMIF(Sorties!B:B,A:A,Sorties!D:D)</f>
        <v>0</v>
      </c>
      <c r="N284" s="3"/>
    </row>
    <row r="285" spans="1:14" x14ac:dyDescent="0.25">
      <c r="A285" s="106" t="s">
        <v>363</v>
      </c>
      <c r="B285" s="6" t="s">
        <v>352</v>
      </c>
      <c r="C285" s="2">
        <v>1</v>
      </c>
      <c r="D285" s="100">
        <f t="shared" si="11"/>
        <v>1</v>
      </c>
      <c r="E285" s="1">
        <v>1</v>
      </c>
      <c r="F285" s="108"/>
      <c r="G285" s="108" t="str">
        <f t="shared" si="9"/>
        <v/>
      </c>
      <c r="H285" s="6" t="s">
        <v>364</v>
      </c>
      <c r="I285" s="6" t="s">
        <v>256</v>
      </c>
      <c r="J285" s="107"/>
      <c r="K285" s="5">
        <f>SUMIF(Entrées!C:C,A:A,Entrées!E:E)</f>
        <v>0</v>
      </c>
      <c r="L285" s="5">
        <f>SUMIF(Sorties!B:B,A:A,Sorties!D:D)</f>
        <v>0</v>
      </c>
      <c r="N285" s="3"/>
    </row>
    <row r="286" spans="1:14" x14ac:dyDescent="0.25">
      <c r="A286" s="106" t="s">
        <v>357</v>
      </c>
      <c r="B286" s="6" t="s">
        <v>352</v>
      </c>
      <c r="C286" s="2">
        <v>2</v>
      </c>
      <c r="D286" s="100">
        <f t="shared" si="11"/>
        <v>2</v>
      </c>
      <c r="E286" s="1">
        <v>1</v>
      </c>
      <c r="F286" s="108"/>
      <c r="G286" s="108" t="str">
        <f t="shared" si="9"/>
        <v/>
      </c>
      <c r="H286" s="6" t="s">
        <v>358</v>
      </c>
      <c r="I286" s="6" t="s">
        <v>256</v>
      </c>
      <c r="J286" s="107"/>
      <c r="K286" s="5">
        <f>SUMIF(Entrées!C:C,A:A,Entrées!E:E)</f>
        <v>0</v>
      </c>
      <c r="L286" s="5">
        <f>SUMIF(Sorties!B:B,A:A,Sorties!D:D)</f>
        <v>0</v>
      </c>
      <c r="N286" s="3"/>
    </row>
    <row r="287" spans="1:14" x14ac:dyDescent="0.25">
      <c r="A287" s="106" t="s">
        <v>355</v>
      </c>
      <c r="B287" s="6" t="s">
        <v>352</v>
      </c>
      <c r="C287" s="2">
        <v>2</v>
      </c>
      <c r="D287" s="100">
        <f t="shared" si="11"/>
        <v>2</v>
      </c>
      <c r="E287" s="1">
        <v>1</v>
      </c>
      <c r="F287" s="108"/>
      <c r="G287" s="108" t="str">
        <f t="shared" si="9"/>
        <v/>
      </c>
      <c r="H287" s="6" t="s">
        <v>356</v>
      </c>
      <c r="I287" s="6" t="s">
        <v>256</v>
      </c>
      <c r="J287" s="107"/>
      <c r="K287" s="5">
        <f>SUMIF(Entrées!C:C,A:A,Entrées!E:E)</f>
        <v>0</v>
      </c>
      <c r="L287" s="5">
        <f>SUMIF(Sorties!B:B,A:A,Sorties!D:D)</f>
        <v>0</v>
      </c>
      <c r="N287" s="3"/>
    </row>
    <row r="288" spans="1:14" x14ac:dyDescent="0.25">
      <c r="A288" s="106" t="s">
        <v>317</v>
      </c>
      <c r="B288" s="6" t="s">
        <v>321</v>
      </c>
      <c r="C288" s="2">
        <v>1</v>
      </c>
      <c r="D288" s="100">
        <f t="shared" si="11"/>
        <v>1</v>
      </c>
      <c r="E288" s="1">
        <v>1</v>
      </c>
      <c r="F288" s="108"/>
      <c r="G288" s="108" t="str">
        <f t="shared" si="9"/>
        <v/>
      </c>
      <c r="H288" s="6" t="s">
        <v>318</v>
      </c>
      <c r="I288" s="6" t="s">
        <v>256</v>
      </c>
      <c r="J288" s="107"/>
      <c r="K288" s="5">
        <f>SUMIF(Entrées!C:C,A:A,Entrées!E:E)</f>
        <v>0</v>
      </c>
      <c r="L288" s="5">
        <f>SUMIF(Sorties!B:B,A:A,Sorties!D:D)</f>
        <v>0</v>
      </c>
      <c r="N288" s="3"/>
    </row>
    <row r="289" spans="1:34" x14ac:dyDescent="0.25">
      <c r="A289" s="106" t="s">
        <v>328</v>
      </c>
      <c r="B289" s="6" t="s">
        <v>268</v>
      </c>
      <c r="C289" s="2">
        <v>1</v>
      </c>
      <c r="D289" s="100">
        <f t="shared" si="11"/>
        <v>1</v>
      </c>
      <c r="E289" s="1">
        <v>1</v>
      </c>
      <c r="F289" s="108"/>
      <c r="G289" s="108" t="str">
        <f t="shared" si="9"/>
        <v/>
      </c>
      <c r="H289" s="6" t="s">
        <v>329</v>
      </c>
      <c r="I289" s="6" t="s">
        <v>256</v>
      </c>
      <c r="J289" s="107"/>
      <c r="K289" s="5">
        <f>SUMIF(Entrées!C:C,A:A,Entrées!E:E)</f>
        <v>0</v>
      </c>
      <c r="L289" s="5">
        <f>SUMIF(Sorties!B:B,A:A,Sorties!D:D)</f>
        <v>0</v>
      </c>
      <c r="N289" s="3"/>
    </row>
    <row r="290" spans="1:34" ht="30" customHeight="1" x14ac:dyDescent="0.25">
      <c r="A290" s="104"/>
      <c r="B290" s="54"/>
      <c r="C290" s="55"/>
      <c r="D290" s="55"/>
      <c r="E290" s="56" t="s">
        <v>6</v>
      </c>
      <c r="F290" s="56"/>
      <c r="G290" s="109" t="s">
        <v>652</v>
      </c>
      <c r="H290" s="54" t="s">
        <v>6</v>
      </c>
      <c r="I290" s="54" t="s">
        <v>6</v>
      </c>
      <c r="J290" s="56" t="s">
        <v>6</v>
      </c>
      <c r="K290" s="56" t="s">
        <v>6</v>
      </c>
      <c r="L290" s="56" t="s">
        <v>6</v>
      </c>
      <c r="N290" s="3"/>
    </row>
    <row r="291" spans="1:34" x14ac:dyDescent="0.25">
      <c r="A291" s="105"/>
      <c r="N291" s="3"/>
    </row>
    <row r="292" spans="1:34" x14ac:dyDescent="0.25">
      <c r="N292" s="3"/>
    </row>
    <row r="293" spans="1:34" x14ac:dyDescent="0.25">
      <c r="N293" s="3"/>
    </row>
    <row r="294" spans="1:34" x14ac:dyDescent="0.25">
      <c r="N294" s="3"/>
    </row>
    <row r="295" spans="1:34" x14ac:dyDescent="0.25">
      <c r="N295" s="3"/>
    </row>
    <row r="296" spans="1:34" s="2" customFormat="1" x14ac:dyDescent="0.25">
      <c r="A296" s="47"/>
      <c r="B296" s="1"/>
      <c r="D296" s="1"/>
      <c r="E296" s="1"/>
      <c r="F296" s="1"/>
      <c r="G296" s="1"/>
      <c r="H296" s="6"/>
      <c r="I296" s="6"/>
      <c r="J296" s="1"/>
      <c r="K296" s="1"/>
      <c r="L296" s="1"/>
      <c r="M296" s="1"/>
      <c r="N296" s="3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</row>
    <row r="297" spans="1:34" s="2" customFormat="1" x14ac:dyDescent="0.25">
      <c r="A297" s="47"/>
      <c r="B297" s="1"/>
      <c r="D297" s="1"/>
      <c r="E297" s="1"/>
      <c r="F297" s="1"/>
      <c r="G297" s="1"/>
      <c r="H297" s="6"/>
      <c r="I297" s="6"/>
      <c r="J297" s="1"/>
      <c r="K297" s="1"/>
      <c r="L297" s="1"/>
      <c r="M297" s="1"/>
      <c r="N297" s="3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</row>
    <row r="298" spans="1:34" s="2" customFormat="1" x14ac:dyDescent="0.25">
      <c r="A298" s="47"/>
      <c r="B298" s="1"/>
      <c r="D298" s="1"/>
      <c r="E298" s="1"/>
      <c r="F298" s="1"/>
      <c r="G298" s="1"/>
      <c r="H298" s="6"/>
      <c r="I298" s="6"/>
      <c r="J298" s="1"/>
      <c r="K298" s="1"/>
      <c r="L298" s="1"/>
      <c r="M298" s="1"/>
      <c r="N298" s="3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</row>
    <row r="299" spans="1:34" s="2" customFormat="1" x14ac:dyDescent="0.25">
      <c r="A299" s="47"/>
      <c r="B299" s="1"/>
      <c r="D299" s="1"/>
      <c r="E299" s="1"/>
      <c r="F299" s="1"/>
      <c r="G299" s="1"/>
      <c r="H299" s="6"/>
      <c r="I299" s="6"/>
      <c r="J299" s="1"/>
      <c r="K299" s="1"/>
      <c r="L299" s="1"/>
      <c r="M299" s="1"/>
      <c r="N299" s="3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</row>
    <row r="300" spans="1:34" s="2" customFormat="1" x14ac:dyDescent="0.25">
      <c r="A300" s="47"/>
      <c r="B300" s="1"/>
      <c r="D300" s="1"/>
      <c r="E300" s="1"/>
      <c r="F300" s="1"/>
      <c r="G300" s="1"/>
      <c r="H300" s="6"/>
      <c r="I300" s="6"/>
      <c r="J300" s="1"/>
      <c r="K300" s="1"/>
      <c r="L300" s="1"/>
      <c r="M300" s="1"/>
      <c r="N300" s="3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</row>
    <row r="301" spans="1:34" s="2" customFormat="1" x14ac:dyDescent="0.25">
      <c r="A301" s="47"/>
      <c r="B301" s="1"/>
      <c r="D301" s="1"/>
      <c r="E301" s="1"/>
      <c r="F301" s="1"/>
      <c r="G301" s="1"/>
      <c r="H301" s="6"/>
      <c r="I301" s="6"/>
      <c r="J301" s="1"/>
      <c r="K301" s="1"/>
      <c r="L301" s="1"/>
      <c r="M301" s="1"/>
      <c r="N301" s="3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</row>
    <row r="302" spans="1:34" s="2" customFormat="1" x14ac:dyDescent="0.25">
      <c r="A302" s="47"/>
      <c r="B302" s="1"/>
      <c r="D302" s="1"/>
      <c r="E302" s="1"/>
      <c r="F302" s="1"/>
      <c r="G302" s="1"/>
      <c r="H302" s="6"/>
      <c r="I302" s="6"/>
      <c r="J302" s="1"/>
      <c r="K302" s="1"/>
      <c r="L302" s="1"/>
      <c r="M302" s="1"/>
      <c r="N302" s="3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</row>
    <row r="303" spans="1:34" s="2" customFormat="1" x14ac:dyDescent="0.25">
      <c r="A303" s="47"/>
      <c r="B303" s="1"/>
      <c r="D303" s="1"/>
      <c r="E303" s="1"/>
      <c r="F303" s="1"/>
      <c r="G303" s="1"/>
      <c r="H303" s="6"/>
      <c r="I303" s="6"/>
      <c r="J303" s="1"/>
      <c r="K303" s="1"/>
      <c r="L303" s="1"/>
      <c r="M303" s="1"/>
      <c r="N303" s="3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</row>
    <row r="304" spans="1:34" s="2" customFormat="1" x14ac:dyDescent="0.25">
      <c r="A304" s="47"/>
      <c r="B304" s="1"/>
      <c r="D304" s="1"/>
      <c r="E304" s="1"/>
      <c r="F304" s="1"/>
      <c r="G304" s="1"/>
      <c r="H304" s="6"/>
      <c r="I304" s="6"/>
      <c r="J304" s="1"/>
      <c r="K304" s="1"/>
      <c r="L304" s="1"/>
      <c r="M304" s="1"/>
      <c r="N304" s="3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</row>
    <row r="305" spans="1:34" s="2" customFormat="1" x14ac:dyDescent="0.25">
      <c r="A305" s="47"/>
      <c r="B305" s="1"/>
      <c r="D305" s="1"/>
      <c r="E305" s="1"/>
      <c r="F305" s="1"/>
      <c r="G305" s="1"/>
      <c r="H305" s="6"/>
      <c r="I305" s="6"/>
      <c r="J305" s="1"/>
      <c r="K305" s="1"/>
      <c r="L305" s="1"/>
      <c r="M305" s="1"/>
      <c r="N305" s="3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</row>
  </sheetData>
  <sheetProtection sort="0" autoFilter="0" pivotTables="0"/>
  <autoFilter ref="A3:L290" xr:uid="{00000000-0009-0000-0000-000001000000}"/>
  <sortState xmlns:xlrd2="http://schemas.microsoft.com/office/spreadsheetml/2017/richdata2" ref="A11:L290">
    <sortCondition ref="A1"/>
  </sortState>
  <conditionalFormatting sqref="B3:B290">
    <cfRule type="expression" dxfId="57" priority="5">
      <formula>AND(ISERROR(VLOOKUP(B3,Liste_Catégories,1,FALSE)),B3&lt;&gt;"Catégorie",LEN(B3)&gt;0)</formula>
    </cfRule>
  </conditionalFormatting>
  <conditionalFormatting sqref="D3:D290">
    <cfRule type="expression" dxfId="56" priority="1">
      <formula>AND(D3&lt;&gt;"Stock actuel",LEN(D3)&gt;0,D3&lt;=0)</formula>
    </cfRule>
    <cfRule type="expression" dxfId="55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290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K3" location="Entrées!A1" display="Entrées" xr:uid="{00000000-0004-0000-0100-000001000000}"/>
    <hyperlink ref="L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5"/>
  <sheetViews>
    <sheetView workbookViewId="0">
      <pane ySplit="3" topLeftCell="A4" activePane="bottomLeft" state="frozen"/>
      <selection activeCell="B2" sqref="B2"/>
      <selection pane="bottomLeft" activeCell="M2" sqref="J2:M2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6" customFormat="1" ht="21" x14ac:dyDescent="0.25">
      <c r="A1" s="34" t="s">
        <v>16</v>
      </c>
      <c r="B1" s="34"/>
      <c r="C1" s="35"/>
      <c r="D1" s="35"/>
      <c r="E1" s="57">
        <f>SUBTOTAL(9,E3:E10)</f>
        <v>5795</v>
      </c>
      <c r="F1" s="58"/>
      <c r="G1" s="59">
        <f>SUBTOTAL(9,G3:G10)</f>
        <v>9949.7999999999993</v>
      </c>
      <c r="H1" s="35"/>
      <c r="K1" s="37"/>
      <c r="L1" s="37"/>
    </row>
    <row r="2" spans="1:30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</row>
    <row r="3" spans="1:30" s="33" customFormat="1" ht="32.25" customHeight="1" x14ac:dyDescent="0.2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25">
      <c r="A4" s="12">
        <v>45040</v>
      </c>
      <c r="B4" s="6">
        <v>987654321</v>
      </c>
      <c r="C4" t="s">
        <v>663</v>
      </c>
      <c r="D4" s="6" t="s">
        <v>645</v>
      </c>
      <c r="E4" s="2">
        <v>100</v>
      </c>
      <c r="F4" s="63">
        <v>7.99</v>
      </c>
      <c r="G4" s="64">
        <f t="shared" ref="G4:G9" si="0">E4*F4</f>
        <v>799</v>
      </c>
      <c r="H4" s="20" t="s">
        <v>662</v>
      </c>
      <c r="J4" s="3"/>
    </row>
    <row r="5" spans="1:30" x14ac:dyDescent="0.25">
      <c r="A5" s="12">
        <v>45040</v>
      </c>
      <c r="B5" s="6">
        <v>987654321</v>
      </c>
      <c r="C5">
        <v>666666</v>
      </c>
      <c r="D5" s="6" t="s">
        <v>70</v>
      </c>
      <c r="E5" s="2">
        <v>500</v>
      </c>
      <c r="F5" s="63">
        <v>3.2</v>
      </c>
      <c r="G5" s="64">
        <f t="shared" si="0"/>
        <v>1600</v>
      </c>
      <c r="H5" s="20" t="s">
        <v>654</v>
      </c>
      <c r="J5" s="3"/>
    </row>
    <row r="6" spans="1:30" x14ac:dyDescent="0.25">
      <c r="A6" s="12">
        <v>45037</v>
      </c>
      <c r="B6" s="6">
        <v>987654321</v>
      </c>
      <c r="C6">
        <v>55555</v>
      </c>
      <c r="D6" s="6" t="s">
        <v>645</v>
      </c>
      <c r="E6" s="2">
        <v>100</v>
      </c>
      <c r="F6" s="63">
        <v>6.75</v>
      </c>
      <c r="G6" s="64">
        <f t="shared" si="0"/>
        <v>675</v>
      </c>
      <c r="H6" s="20"/>
      <c r="J6" s="3"/>
    </row>
    <row r="7" spans="1:30" x14ac:dyDescent="0.25">
      <c r="A7" s="12">
        <v>45037</v>
      </c>
      <c r="B7" s="6">
        <v>987654321</v>
      </c>
      <c r="C7">
        <v>4014</v>
      </c>
      <c r="D7" s="6" t="s">
        <v>70</v>
      </c>
      <c r="E7" s="2">
        <v>80</v>
      </c>
      <c r="F7" s="63">
        <v>11.26</v>
      </c>
      <c r="G7" s="64">
        <f t="shared" si="0"/>
        <v>900.8</v>
      </c>
      <c r="H7" s="20"/>
      <c r="J7" s="3"/>
    </row>
    <row r="8" spans="1:30" x14ac:dyDescent="0.25">
      <c r="A8" s="12">
        <v>45037</v>
      </c>
      <c r="B8" s="6">
        <v>987654321</v>
      </c>
      <c r="C8">
        <v>888888</v>
      </c>
      <c r="D8" s="6" t="s">
        <v>158</v>
      </c>
      <c r="E8" s="2">
        <v>15</v>
      </c>
      <c r="F8" s="63">
        <v>65</v>
      </c>
      <c r="G8" s="64">
        <f t="shared" si="0"/>
        <v>975</v>
      </c>
      <c r="H8" s="20" t="s">
        <v>644</v>
      </c>
      <c r="J8" s="3"/>
    </row>
    <row r="9" spans="1:30" x14ac:dyDescent="0.25">
      <c r="A9" s="12">
        <v>45019</v>
      </c>
      <c r="B9" s="6">
        <v>372802</v>
      </c>
      <c r="C9" t="s">
        <v>71</v>
      </c>
      <c r="D9" s="6" t="s">
        <v>62</v>
      </c>
      <c r="E9" s="2">
        <v>5000</v>
      </c>
      <c r="F9" s="63">
        <v>1</v>
      </c>
      <c r="G9" s="64">
        <f t="shared" si="0"/>
        <v>5000</v>
      </c>
      <c r="H9" s="20"/>
      <c r="J9" s="3"/>
    </row>
    <row r="10" spans="1:30" ht="28.5" customHeight="1" x14ac:dyDescent="0.25">
      <c r="A10" s="54"/>
      <c r="B10" s="54"/>
      <c r="C10" s="54"/>
      <c r="D10" s="54"/>
      <c r="E10" s="55"/>
      <c r="F10" s="65"/>
      <c r="G10" s="66"/>
      <c r="H10" s="56" t="s">
        <v>6</v>
      </c>
      <c r="J10" s="3"/>
    </row>
    <row r="11" spans="1:30" x14ac:dyDescent="0.25">
      <c r="C11" s="4"/>
      <c r="J11" s="3"/>
    </row>
    <row r="12" spans="1:30" x14ac:dyDescent="0.25">
      <c r="J12" s="3"/>
    </row>
    <row r="13" spans="1:30" x14ac:dyDescent="0.25">
      <c r="J13" s="3"/>
    </row>
    <row r="14" spans="1:30" x14ac:dyDescent="0.25">
      <c r="J14" s="3"/>
    </row>
    <row r="15" spans="1:30" x14ac:dyDescent="0.25">
      <c r="C15"/>
      <c r="J15" s="3"/>
    </row>
    <row r="16" spans="1:30" s="2" customFormat="1" x14ac:dyDescent="0.2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/>
      <c r="D21" s="1"/>
      <c r="F21" s="63"/>
      <c r="G21" s="67"/>
      <c r="H21" s="1"/>
      <c r="I21" s="1"/>
      <c r="J21" s="3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s="2" customFormat="1" x14ac:dyDescent="0.25">
      <c r="C22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 x14ac:dyDescent="0.25">
      <c r="C23" s="1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 x14ac:dyDescent="0.25">
      <c r="C24" s="1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 x14ac:dyDescent="0.25">
      <c r="C25" s="1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</sheetData>
  <sheetProtection sort="0" autoFilter="0" pivotTables="0"/>
  <autoFilter ref="A3:H10" xr:uid="{00000000-0009-0000-0000-000002000000}"/>
  <conditionalFormatting sqref="C3:C10">
    <cfRule type="expression" dxfId="54" priority="2">
      <formula>AND(ISERROR(VLOOKUP(C3,Liste_Pièces,1,FALSE)),C3&lt;&gt;"Pièce",LEN(C3)&gt;0)</formula>
    </cfRule>
  </conditionalFormatting>
  <conditionalFormatting sqref="D3:D10">
    <cfRule type="expression" dxfId="53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10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10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20</v>
      </c>
      <c r="B1" s="25"/>
      <c r="C1" s="25"/>
      <c r="D1" s="38">
        <f>SUBTOTAL(9,D3:D10)</f>
        <v>304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>
        <v>45040</v>
      </c>
      <c r="B4" s="6">
        <v>666666</v>
      </c>
      <c r="C4" s="6" t="s">
        <v>523</v>
      </c>
      <c r="D4" s="2">
        <v>200</v>
      </c>
      <c r="E4" s="20" t="s">
        <v>655</v>
      </c>
      <c r="G4" s="3"/>
    </row>
    <row r="5" spans="1:27" x14ac:dyDescent="0.25">
      <c r="A5" s="12">
        <v>45036</v>
      </c>
      <c r="B5" s="6" t="s">
        <v>549</v>
      </c>
      <c r="C5" s="6" t="s">
        <v>89</v>
      </c>
      <c r="D5" s="2">
        <v>1</v>
      </c>
      <c r="E5" s="20" t="s">
        <v>552</v>
      </c>
      <c r="G5" s="3"/>
    </row>
    <row r="6" spans="1:27" x14ac:dyDescent="0.25">
      <c r="A6" s="12">
        <v>45035</v>
      </c>
      <c r="B6" s="6">
        <v>888888</v>
      </c>
      <c r="C6" s="6" t="s">
        <v>89</v>
      </c>
      <c r="D6" s="2">
        <v>2</v>
      </c>
      <c r="E6" s="20" t="s">
        <v>517</v>
      </c>
      <c r="G6" s="3"/>
    </row>
    <row r="7" spans="1:27" x14ac:dyDescent="0.25">
      <c r="A7" s="12">
        <v>45035</v>
      </c>
      <c r="B7" s="6">
        <v>134523</v>
      </c>
      <c r="C7" s="6" t="s">
        <v>89</v>
      </c>
      <c r="D7" s="2">
        <v>1</v>
      </c>
      <c r="E7" s="20" t="s">
        <v>517</v>
      </c>
      <c r="G7" s="3"/>
    </row>
    <row r="8" spans="1:27" x14ac:dyDescent="0.25">
      <c r="A8" s="12">
        <v>45035</v>
      </c>
      <c r="B8" s="6">
        <v>2033011</v>
      </c>
      <c r="C8" s="6" t="s">
        <v>89</v>
      </c>
      <c r="D8" s="2">
        <v>100</v>
      </c>
      <c r="E8" s="20" t="s">
        <v>516</v>
      </c>
      <c r="G8" s="3"/>
    </row>
    <row r="9" spans="1:27" x14ac:dyDescent="0.25">
      <c r="A9" s="12">
        <v>45019</v>
      </c>
      <c r="B9" s="6" t="s">
        <v>71</v>
      </c>
      <c r="C9" s="6" t="s">
        <v>60</v>
      </c>
      <c r="D9" s="2">
        <v>0</v>
      </c>
      <c r="E9" s="20"/>
      <c r="G9" s="3"/>
    </row>
    <row r="10" spans="1:27" ht="24.75" customHeight="1" x14ac:dyDescent="0.25">
      <c r="A10" s="54"/>
      <c r="B10" s="54"/>
      <c r="C10" s="54"/>
      <c r="D10" s="55"/>
      <c r="E10" s="56" t="s">
        <v>6</v>
      </c>
      <c r="G10" s="3"/>
    </row>
    <row r="11" spans="1:27" x14ac:dyDescent="0.25">
      <c r="B11" s="4"/>
      <c r="G11" s="3"/>
    </row>
    <row r="12" spans="1:27" x14ac:dyDescent="0.25">
      <c r="G12" s="3"/>
    </row>
    <row r="13" spans="1:27" x14ac:dyDescent="0.25">
      <c r="G13" s="3"/>
    </row>
    <row r="14" spans="1:27" x14ac:dyDescent="0.25">
      <c r="G14" s="3"/>
    </row>
    <row r="15" spans="1:27" x14ac:dyDescent="0.25">
      <c r="B15"/>
      <c r="G15" s="3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25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25"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2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 x14ac:dyDescent="0.25">
      <c r="B25" s="1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</sheetData>
  <sheetProtection sheet="1" objects="1" scenarios="1" sort="0" autoFilter="0" pivotTables="0"/>
  <autoFilter ref="B3:E10" xr:uid="{00000000-0009-0000-0000-000003000000}"/>
  <conditionalFormatting sqref="B3:B10">
    <cfRule type="expression" dxfId="52" priority="2">
      <formula>AND(ISERROR(VLOOKUP(B3,Liste_Pièces,1,FALSE)),B3&lt;&gt;"Pièce",LEN(B3)&gt;0)</formula>
    </cfRule>
  </conditionalFormatting>
  <conditionalFormatting sqref="C3:C10">
    <cfRule type="expression" dxfId="51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0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10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20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52</v>
      </c>
      <c r="B1" s="40">
        <f>SUBTOTAL(9,B3:B20)</f>
        <v>304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14</v>
      </c>
      <c r="B3" s="81" t="s">
        <v>39</v>
      </c>
      <c r="C3" s="51" t="s">
        <v>9</v>
      </c>
    </row>
    <row r="4" spans="1:3" x14ac:dyDescent="0.25">
      <c r="A4" t="s">
        <v>41</v>
      </c>
      <c r="B4" s="9">
        <f>SUMIF(Sorties!C:C,Techniciens!A:A,Sorties!D:D)</f>
        <v>0</v>
      </c>
      <c r="C4" s="21"/>
    </row>
    <row r="5" spans="1:3" x14ac:dyDescent="0.25">
      <c r="A5" t="s">
        <v>522</v>
      </c>
      <c r="B5" s="9">
        <f>SUMIF(Sorties!C:C,Techniciens!A:A,Sorties!D:D)</f>
        <v>0</v>
      </c>
      <c r="C5" s="21" t="s">
        <v>521</v>
      </c>
    </row>
    <row r="6" spans="1:3" x14ac:dyDescent="0.25">
      <c r="A6" t="s">
        <v>60</v>
      </c>
      <c r="B6" s="9">
        <f>SUMIF(Sorties!C:C,Techniciens!A:A,Sorties!D:D)</f>
        <v>0</v>
      </c>
      <c r="C6" s="21" t="s">
        <v>525</v>
      </c>
    </row>
    <row r="7" spans="1:3" x14ac:dyDescent="0.25">
      <c r="A7" t="s">
        <v>518</v>
      </c>
      <c r="B7" s="9">
        <f>SUMIF(Sorties!C:C,Techniciens!A:A,Sorties!D:D)</f>
        <v>0</v>
      </c>
      <c r="C7" s="21" t="s">
        <v>525</v>
      </c>
    </row>
    <row r="8" spans="1:3" x14ac:dyDescent="0.25">
      <c r="A8" t="s">
        <v>529</v>
      </c>
      <c r="B8" s="9">
        <f>SUMIF(Sorties!C:C,Techniciens!A:A,Sorties!D:D)</f>
        <v>0</v>
      </c>
      <c r="C8" s="21" t="s">
        <v>530</v>
      </c>
    </row>
    <row r="9" spans="1:3" x14ac:dyDescent="0.25">
      <c r="A9" t="s">
        <v>523</v>
      </c>
      <c r="B9" s="9">
        <f>SUMIF(Sorties!C:C,Techniciens!A:A,Sorties!D:D)</f>
        <v>200</v>
      </c>
      <c r="C9" s="21" t="s">
        <v>525</v>
      </c>
    </row>
    <row r="10" spans="1:3" x14ac:dyDescent="0.25">
      <c r="A10" t="s">
        <v>531</v>
      </c>
      <c r="B10" s="9">
        <f>SUMIF(Sorties!C:C,Techniciens!A:A,Sorties!D:D)</f>
        <v>0</v>
      </c>
      <c r="C10" s="21" t="s">
        <v>530</v>
      </c>
    </row>
    <row r="11" spans="1:3" x14ac:dyDescent="0.25">
      <c r="A11" t="s">
        <v>520</v>
      </c>
      <c r="B11" s="9">
        <f>SUMIF(Sorties!C:C,Techniciens!A:A,Sorties!D:D)</f>
        <v>0</v>
      </c>
      <c r="C11" s="21" t="s">
        <v>525</v>
      </c>
    </row>
    <row r="12" spans="1:3" x14ac:dyDescent="0.25">
      <c r="A12" t="s">
        <v>519</v>
      </c>
      <c r="B12" s="9">
        <f>SUMIF(Sorties!C:C,Techniciens!A:A,Sorties!D:D)</f>
        <v>0</v>
      </c>
      <c r="C12" s="21" t="s">
        <v>521</v>
      </c>
    </row>
    <row r="13" spans="1:3" x14ac:dyDescent="0.25">
      <c r="A13" t="s">
        <v>528</v>
      </c>
      <c r="B13" s="9">
        <f>SUMIF(Sorties!C:C,Techniciens!A:A,Sorties!D:D)</f>
        <v>0</v>
      </c>
      <c r="C13" s="21" t="s">
        <v>525</v>
      </c>
    </row>
    <row r="14" spans="1:3" x14ac:dyDescent="0.25">
      <c r="A14" t="s">
        <v>88</v>
      </c>
      <c r="B14" s="9">
        <f>SUMIF(Sorties!C:C,Techniciens!A:A,Sorties!D:D)</f>
        <v>0</v>
      </c>
      <c r="C14" s="21" t="s">
        <v>526</v>
      </c>
    </row>
    <row r="15" spans="1:3" x14ac:dyDescent="0.25">
      <c r="A15" t="s">
        <v>61</v>
      </c>
      <c r="B15" s="9">
        <f>SUMIF(Sorties!C:C,Techniciens!A:A,Sorties!D:D)</f>
        <v>0</v>
      </c>
      <c r="C15" s="21" t="s">
        <v>525</v>
      </c>
    </row>
    <row r="16" spans="1:3" x14ac:dyDescent="0.25">
      <c r="A16" t="s">
        <v>647</v>
      </c>
      <c r="B16" s="9">
        <f>SUMIF(Sorties!C:C,Techniciens!A:A,Sorties!D:D)</f>
        <v>0</v>
      </c>
      <c r="C16" s="21" t="s">
        <v>648</v>
      </c>
    </row>
    <row r="17" spans="1:3" x14ac:dyDescent="0.25">
      <c r="A17" t="s">
        <v>89</v>
      </c>
      <c r="B17" s="9">
        <f>SUMIF(Sorties!C:C,Techniciens!A:A,Sorties!D:D)</f>
        <v>104</v>
      </c>
      <c r="C17" s="21" t="s">
        <v>527</v>
      </c>
    </row>
    <row r="18" spans="1:3" x14ac:dyDescent="0.25">
      <c r="A18" t="s">
        <v>524</v>
      </c>
      <c r="B18" s="9">
        <f>SUMIF(Sorties!C:C,Techniciens!A:A,Sorties!D:D)</f>
        <v>0</v>
      </c>
      <c r="C18" s="21" t="s">
        <v>525</v>
      </c>
    </row>
    <row r="19" spans="1:3" x14ac:dyDescent="0.25">
      <c r="A19" t="s">
        <v>532</v>
      </c>
      <c r="B19" s="9">
        <f>SUMIF(Sorties!C:C,Techniciens!A:A,Sorties!D:D)</f>
        <v>0</v>
      </c>
      <c r="C19" s="21" t="s">
        <v>533</v>
      </c>
    </row>
    <row r="20" spans="1:3" ht="26.25" customHeight="1" x14ac:dyDescent="0.25">
      <c r="A20" s="54"/>
      <c r="B20" s="54"/>
      <c r="C20" s="54"/>
    </row>
  </sheetData>
  <sheetProtection sheet="1" objects="1" scenarios="1" sort="0" autoFilter="0" pivotTables="0"/>
  <autoFilter ref="A3:C19" xr:uid="{00000000-0009-0000-0000-000004000000}"/>
  <sortState xmlns:xlrd2="http://schemas.microsoft.com/office/spreadsheetml/2017/richdata2" ref="A4:C20">
    <sortCondition ref="A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5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53</v>
      </c>
      <c r="B1" s="40">
        <f>SUBTOTAL(9,B3:B15)</f>
        <v>5795</v>
      </c>
      <c r="C1" s="76">
        <f>SUBTOTAL(9,C3:C15)</f>
        <v>9949.7999999999993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25">
      <c r="A4" s="6" t="s">
        <v>70</v>
      </c>
      <c r="B4" s="9">
        <f>SUMIF(Entrées!D:D,Fournisseurs!A:A,Entrées!E:E)</f>
        <v>580</v>
      </c>
      <c r="C4" s="78">
        <f>SUMIF(Entrées!D:D,Fournisseurs!A:A,Entrées!G:G)</f>
        <v>2500.8000000000002</v>
      </c>
      <c r="D4" s="21"/>
    </row>
    <row r="5" spans="1:4" x14ac:dyDescent="0.25">
      <c r="A5" s="6" t="s">
        <v>90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25">
      <c r="A6" s="6" t="s">
        <v>27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25">
      <c r="A7" s="6" t="s">
        <v>645</v>
      </c>
      <c r="B7" s="9">
        <f>SUMIF(Entrées!D:D,Fournisseurs!A:A,Entrées!E:E)</f>
        <v>200</v>
      </c>
      <c r="C7" s="78">
        <f>SUMIF(Entrées!D:D,Fournisseurs!A:A,Entrées!G:G)</f>
        <v>1474</v>
      </c>
      <c r="D7" s="21" t="s">
        <v>646</v>
      </c>
    </row>
    <row r="8" spans="1:4" x14ac:dyDescent="0.2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2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2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2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25">
      <c r="A13" s="6" t="s">
        <v>158</v>
      </c>
      <c r="B13" s="9">
        <f>SUMIF(Entrées!D:D,Fournisseurs!A:A,Entrées!E:E)</f>
        <v>15</v>
      </c>
      <c r="C13" s="78">
        <f>SUMIF(Entrées!D:D,Fournisseurs!A:A,Entrées!G:G)</f>
        <v>975</v>
      </c>
      <c r="D13" s="21"/>
    </row>
    <row r="14" spans="1:4" x14ac:dyDescent="0.25">
      <c r="A14" s="6" t="s">
        <v>62</v>
      </c>
      <c r="B14" s="9">
        <f>SUMIF(Entrées!D:D,Fournisseurs!A:A,Entrées!E:E)</f>
        <v>5000</v>
      </c>
      <c r="C14" s="78">
        <f>SUMIF(Entrées!D:D,Fournisseurs!A:A,Entrées!G:G)</f>
        <v>5000</v>
      </c>
      <c r="D14" s="21"/>
    </row>
    <row r="15" spans="1:4" ht="25.5" customHeight="1" x14ac:dyDescent="0.25">
      <c r="A15" s="83"/>
      <c r="B15" s="83"/>
      <c r="C15" s="84"/>
      <c r="D15" s="83"/>
    </row>
  </sheetData>
  <sheetProtection sheet="1" objects="1" scenarios="1" sort="0" autoFilter="0" pivotTables="0"/>
  <autoFilter ref="A3:D14" xr:uid="{00000000-0009-0000-0000-000005000000}">
    <sortState xmlns:xlrd2="http://schemas.microsoft.com/office/spreadsheetml/2017/richdata2" ref="A4:D14">
      <sortCondition ref="A12"/>
    </sortState>
  </autoFilter>
  <sortState xmlns:xlrd2="http://schemas.microsoft.com/office/spreadsheetml/2017/richdata2" ref="A4:D15">
    <sortCondition ref="A4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48"/>
  <sheetViews>
    <sheetView workbookViewId="0">
      <pane ySplit="3" topLeftCell="A19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54</v>
      </c>
      <c r="B1" s="46">
        <f>SUBTOTAL(9,B3:B48)</f>
        <v>13034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14</v>
      </c>
      <c r="B3" s="85" t="s">
        <v>15</v>
      </c>
      <c r="C3" s="51" t="s">
        <v>9</v>
      </c>
    </row>
    <row r="4" spans="1:3" x14ac:dyDescent="0.25">
      <c r="A4" s="6" t="s">
        <v>41</v>
      </c>
      <c r="B4" s="18">
        <f>SUMIF(Inventaire!B:B,Catégories!A:A,Inventaire!D:D)</f>
        <v>0</v>
      </c>
      <c r="C4" s="21"/>
    </row>
    <row r="5" spans="1:3" x14ac:dyDescent="0.25">
      <c r="A5" s="6" t="s">
        <v>632</v>
      </c>
      <c r="B5" s="18">
        <f>SUMIF(Inventaire!B:B,Catégories!A:A,Inventaire!D:D)</f>
        <v>1</v>
      </c>
      <c r="C5" s="21"/>
    </row>
    <row r="6" spans="1:3" x14ac:dyDescent="0.25">
      <c r="A6" s="6" t="s">
        <v>314</v>
      </c>
      <c r="B6" s="18">
        <f>SUMIF(Inventaire!B:B,Catégories!A:A,Inventaire!D:D)</f>
        <v>51</v>
      </c>
      <c r="C6" s="21"/>
    </row>
    <row r="7" spans="1:3" x14ac:dyDescent="0.25">
      <c r="A7" s="6" t="s">
        <v>607</v>
      </c>
      <c r="B7" s="18">
        <f>SUMIF(Inventaire!B:B,Catégories!A:A,Inventaire!D:D)</f>
        <v>58</v>
      </c>
      <c r="C7" s="21"/>
    </row>
    <row r="8" spans="1:3" x14ac:dyDescent="0.25">
      <c r="A8" s="6" t="s">
        <v>583</v>
      </c>
      <c r="B8" s="18">
        <f>SUMIF(Inventaire!B:B,Catégories!A:A,Inventaire!D:D)</f>
        <v>75</v>
      </c>
      <c r="C8" s="21"/>
    </row>
    <row r="9" spans="1:3" x14ac:dyDescent="0.25">
      <c r="A9" s="6" t="s">
        <v>324</v>
      </c>
      <c r="B9" s="18">
        <f>SUMIF(Inventaire!B:B,Catégories!A:A,Inventaire!D:D)</f>
        <v>11</v>
      </c>
      <c r="C9" s="21"/>
    </row>
    <row r="10" spans="1:3" x14ac:dyDescent="0.25">
      <c r="A10" s="6" t="s">
        <v>582</v>
      </c>
      <c r="B10" s="18">
        <f>SUMIF(Inventaire!B:B,Catégories!A:A,Inventaire!D:D)</f>
        <v>2</v>
      </c>
      <c r="C10" s="21"/>
    </row>
    <row r="11" spans="1:3" x14ac:dyDescent="0.25">
      <c r="A11" s="6" t="s">
        <v>352</v>
      </c>
      <c r="B11" s="18">
        <f>SUMIF(Inventaire!B:B,Catégories!A:A,Inventaire!D:D)</f>
        <v>1149</v>
      </c>
      <c r="C11" s="21"/>
    </row>
    <row r="12" spans="1:3" x14ac:dyDescent="0.25">
      <c r="A12" s="6" t="s">
        <v>321</v>
      </c>
      <c r="B12" s="18">
        <f>SUMIF(Inventaire!B:B,Catégories!A:A,Inventaire!D:D)</f>
        <v>4</v>
      </c>
      <c r="C12" s="21"/>
    </row>
    <row r="13" spans="1:3" x14ac:dyDescent="0.25">
      <c r="A13" s="6" t="s">
        <v>602</v>
      </c>
      <c r="B13" s="18">
        <f>SUMIF(Inventaire!B:B,Catégories!A:A,Inventaire!D:D)</f>
        <v>13</v>
      </c>
      <c r="C13" s="21"/>
    </row>
    <row r="14" spans="1:3" x14ac:dyDescent="0.25">
      <c r="A14" s="6" t="s">
        <v>612</v>
      </c>
      <c r="B14" s="18">
        <f>SUMIF(Inventaire!B:B,Catégories!A:A,Inventaire!D:D)</f>
        <v>0</v>
      </c>
      <c r="C14" s="21"/>
    </row>
    <row r="15" spans="1:3" x14ac:dyDescent="0.25">
      <c r="A15" s="6" t="s">
        <v>237</v>
      </c>
      <c r="B15" s="18">
        <f>SUMIF(Inventaire!B:B,Catégories!A:A,Inventaire!D:D)</f>
        <v>1</v>
      </c>
      <c r="C15" s="21"/>
    </row>
    <row r="16" spans="1:3" x14ac:dyDescent="0.25">
      <c r="A16" s="6" t="s">
        <v>271</v>
      </c>
      <c r="B16" s="18">
        <f>SUMIF(Inventaire!B:B,Catégories!A:A,Inventaire!D:D)</f>
        <v>6</v>
      </c>
      <c r="C16" s="21"/>
    </row>
    <row r="17" spans="1:3" x14ac:dyDescent="0.25">
      <c r="A17" s="6" t="s">
        <v>98</v>
      </c>
      <c r="B17" s="18">
        <f>SUMIF(Inventaire!B:B,Catégories!A:A,Inventaire!D:D)</f>
        <v>27</v>
      </c>
      <c r="C17" s="21"/>
    </row>
    <row r="18" spans="1:3" x14ac:dyDescent="0.25">
      <c r="A18" s="6" t="s">
        <v>544</v>
      </c>
      <c r="B18" s="18">
        <f>SUMIF(Inventaire!B:B,Catégories!A:A,Inventaire!D:D)</f>
        <v>1102</v>
      </c>
      <c r="C18" s="21"/>
    </row>
    <row r="19" spans="1:3" x14ac:dyDescent="0.25">
      <c r="A19" s="6" t="s">
        <v>163</v>
      </c>
      <c r="B19" s="18">
        <f>SUMIF(Inventaire!B:B,Catégories!A:A,Inventaire!D:D)</f>
        <v>50</v>
      </c>
      <c r="C19" s="21"/>
    </row>
    <row r="20" spans="1:3" x14ac:dyDescent="0.25">
      <c r="A20" s="6" t="s">
        <v>257</v>
      </c>
      <c r="B20" s="18">
        <f>SUMIF(Inventaire!B:B,Catégories!A:A,Inventaire!D:D)</f>
        <v>7</v>
      </c>
      <c r="C20" s="21"/>
    </row>
    <row r="21" spans="1:3" x14ac:dyDescent="0.25">
      <c r="A21" s="6" t="s">
        <v>199</v>
      </c>
      <c r="B21" s="18">
        <f>SUMIF(Inventaire!B:B,Catégories!A:A,Inventaire!D:D)</f>
        <v>2</v>
      </c>
      <c r="C21" s="21"/>
    </row>
    <row r="22" spans="1:3" x14ac:dyDescent="0.25">
      <c r="A22" s="6" t="s">
        <v>336</v>
      </c>
      <c r="B22" s="18">
        <f>SUMIF(Inventaire!B:B,Catégories!A:A,Inventaire!D:D)</f>
        <v>1</v>
      </c>
      <c r="C22" s="21"/>
    </row>
    <row r="23" spans="1:3" x14ac:dyDescent="0.25">
      <c r="A23" s="6" t="s">
        <v>164</v>
      </c>
      <c r="B23" s="18">
        <f>SUMIF(Inventaire!B:B,Catégories!A:A,Inventaire!D:D)</f>
        <v>9</v>
      </c>
      <c r="C23" s="21"/>
    </row>
    <row r="24" spans="1:3" x14ac:dyDescent="0.25">
      <c r="A24" s="6" t="s">
        <v>99</v>
      </c>
      <c r="B24" s="18">
        <f>SUMIF(Inventaire!B:B,Catégories!A:A,Inventaire!D:D)</f>
        <v>218</v>
      </c>
      <c r="C24" s="21"/>
    </row>
    <row r="25" spans="1:3" x14ac:dyDescent="0.25">
      <c r="A25" s="6" t="s">
        <v>100</v>
      </c>
      <c r="B25" s="18">
        <f>SUMIF(Inventaire!B:B,Catégories!A:A,Inventaire!D:D)</f>
        <v>5000</v>
      </c>
      <c r="C25" s="21"/>
    </row>
    <row r="26" spans="1:3" x14ac:dyDescent="0.25">
      <c r="A26" s="6" t="s">
        <v>368</v>
      </c>
      <c r="B26" s="18">
        <f>SUMIF(Inventaire!B:B,Catégories!A:A,Inventaire!D:D)</f>
        <v>984</v>
      </c>
      <c r="C26" s="21"/>
    </row>
    <row r="27" spans="1:3" x14ac:dyDescent="0.25">
      <c r="A27" s="6" t="s">
        <v>94</v>
      </c>
      <c r="B27" s="18">
        <f>SUMIF(Inventaire!B:B,Catégories!A:A,Inventaire!D:D)</f>
        <v>9</v>
      </c>
      <c r="C27" s="21"/>
    </row>
    <row r="28" spans="1:3" x14ac:dyDescent="0.25">
      <c r="A28" s="6" t="s">
        <v>594</v>
      </c>
      <c r="B28" s="18">
        <f>SUMIF(Inventaire!B:B,Catégories!A:A,Inventaire!D:D)</f>
        <v>92</v>
      </c>
      <c r="C28" s="21"/>
    </row>
    <row r="29" spans="1:3" x14ac:dyDescent="0.25">
      <c r="A29" s="6" t="s">
        <v>272</v>
      </c>
      <c r="B29" s="18">
        <f>SUMIF(Inventaire!B:B,Catégories!A:A,Inventaire!D:D)</f>
        <v>2</v>
      </c>
      <c r="C29" s="21"/>
    </row>
    <row r="30" spans="1:3" x14ac:dyDescent="0.25">
      <c r="A30" s="6" t="s">
        <v>559</v>
      </c>
      <c r="B30" s="18">
        <f>SUMIF(Inventaire!B:B,Catégories!A:A,Inventaire!D:D)</f>
        <v>28</v>
      </c>
      <c r="C30" s="21"/>
    </row>
    <row r="31" spans="1:3" x14ac:dyDescent="0.25">
      <c r="A31" s="6" t="s">
        <v>649</v>
      </c>
      <c r="B31" s="18">
        <f>SUMIF(Inventaire!B:B,Catégories!A:A,Inventaire!D:D)</f>
        <v>0</v>
      </c>
      <c r="C31" s="21" t="s">
        <v>650</v>
      </c>
    </row>
    <row r="32" spans="1:3" x14ac:dyDescent="0.25">
      <c r="A32" s="6" t="s">
        <v>222</v>
      </c>
      <c r="B32" s="18">
        <f>SUMIF(Inventaire!B:B,Catégories!A:A,Inventaire!D:D)</f>
        <v>1</v>
      </c>
      <c r="C32" s="21"/>
    </row>
    <row r="33" spans="1:3" x14ac:dyDescent="0.25">
      <c r="A33" s="6" t="s">
        <v>629</v>
      </c>
      <c r="B33" s="18">
        <f>SUMIF(Inventaire!B:B,Catégories!A:A,Inventaire!D:D)</f>
        <v>9</v>
      </c>
      <c r="C33" s="21"/>
    </row>
    <row r="34" spans="1:3" x14ac:dyDescent="0.25">
      <c r="A34" s="6" t="s">
        <v>63</v>
      </c>
      <c r="B34" s="18">
        <f>SUMIF(Inventaire!B:B,Catégories!A:A,Inventaire!D:D)</f>
        <v>3209</v>
      </c>
      <c r="C34" s="21"/>
    </row>
    <row r="35" spans="1:3" x14ac:dyDescent="0.25">
      <c r="A35" s="6" t="s">
        <v>553</v>
      </c>
      <c r="B35" s="18">
        <f>SUMIF(Inventaire!B:B,Catégories!A:A,Inventaire!D:D)</f>
        <v>92</v>
      </c>
      <c r="C35" s="21"/>
    </row>
    <row r="36" spans="1:3" x14ac:dyDescent="0.25">
      <c r="A36" s="6" t="s">
        <v>268</v>
      </c>
      <c r="B36" s="18">
        <f>SUMIF(Inventaire!B:B,Catégories!A:A,Inventaire!D:D)</f>
        <v>110</v>
      </c>
      <c r="C36" s="21"/>
    </row>
    <row r="37" spans="1:3" x14ac:dyDescent="0.25">
      <c r="A37" s="6" t="s">
        <v>375</v>
      </c>
      <c r="B37" s="18">
        <f>SUMIF(Inventaire!B:B,Catégories!A:A,Inventaire!D:D)</f>
        <v>84</v>
      </c>
      <c r="C37" s="21"/>
    </row>
    <row r="38" spans="1:3" x14ac:dyDescent="0.25">
      <c r="A38" s="6" t="s">
        <v>225</v>
      </c>
      <c r="B38" s="18">
        <f>SUMIF(Inventaire!B:B,Catégories!A:A,Inventaire!D:D)</f>
        <v>1</v>
      </c>
      <c r="C38" s="21"/>
    </row>
    <row r="39" spans="1:3" x14ac:dyDescent="0.25">
      <c r="A39" s="6" t="s">
        <v>64</v>
      </c>
      <c r="B39" s="18">
        <f>SUMIF(Inventaire!B:B,Catégories!A:A,Inventaire!D:D)</f>
        <v>0</v>
      </c>
      <c r="C39" s="21"/>
    </row>
    <row r="40" spans="1:3" x14ac:dyDescent="0.25">
      <c r="A40" s="6" t="s">
        <v>196</v>
      </c>
      <c r="B40" s="18">
        <f>SUMIF(Inventaire!B:B,Catégories!A:A,Inventaire!D:D)</f>
        <v>7</v>
      </c>
      <c r="C40" s="21"/>
    </row>
    <row r="41" spans="1:3" x14ac:dyDescent="0.25">
      <c r="A41" s="6" t="s">
        <v>397</v>
      </c>
      <c r="B41" s="18">
        <f>SUMIF(Inventaire!B:B,Catégories!A:A,Inventaire!D:D)</f>
        <v>1</v>
      </c>
      <c r="C41" s="21"/>
    </row>
    <row r="42" spans="1:3" x14ac:dyDescent="0.25">
      <c r="A42" s="6" t="s">
        <v>307</v>
      </c>
      <c r="B42" s="18">
        <f>SUMIF(Inventaire!B:B,Catégories!A:A,Inventaire!D:D)</f>
        <v>4</v>
      </c>
      <c r="C42" s="21"/>
    </row>
    <row r="43" spans="1:3" x14ac:dyDescent="0.25">
      <c r="A43" s="6" t="s">
        <v>103</v>
      </c>
      <c r="B43" s="18">
        <f>SUMIF(Inventaire!B:B,Catégories!A:A,Inventaire!D:D)</f>
        <v>5</v>
      </c>
      <c r="C43" s="21"/>
    </row>
    <row r="44" spans="1:3" x14ac:dyDescent="0.25">
      <c r="A44" s="6" t="s">
        <v>346</v>
      </c>
      <c r="B44" s="18">
        <f>SUMIF(Inventaire!B:B,Catégories!A:A,Inventaire!D:D)</f>
        <v>1</v>
      </c>
      <c r="C44" s="21"/>
    </row>
    <row r="45" spans="1:3" x14ac:dyDescent="0.25">
      <c r="A45" s="6" t="s">
        <v>264</v>
      </c>
      <c r="B45" s="18">
        <f>SUMIF(Inventaire!B:B,Catégories!A:A,Inventaire!D:D)</f>
        <v>3</v>
      </c>
      <c r="C45" s="21"/>
    </row>
    <row r="46" spans="1:3" x14ac:dyDescent="0.25">
      <c r="A46" s="6" t="s">
        <v>512</v>
      </c>
      <c r="B46" s="18">
        <f>SUMIF(Inventaire!B:B,Catégories!A:A,Inventaire!D:D)</f>
        <v>199</v>
      </c>
      <c r="C46" s="21"/>
    </row>
    <row r="47" spans="1:3" x14ac:dyDescent="0.25">
      <c r="A47" s="6" t="s">
        <v>218</v>
      </c>
      <c r="B47" s="18">
        <f>SUMIF(Inventaire!B:B,Catégories!A:A,Inventaire!D:D)</f>
        <v>406</v>
      </c>
      <c r="C47" s="21"/>
    </row>
    <row r="48" spans="1:3" s="47" customFormat="1" ht="24" customHeight="1" x14ac:dyDescent="0.25">
      <c r="A48" s="86"/>
      <c r="B48" s="87"/>
      <c r="C48" s="86"/>
    </row>
  </sheetData>
  <sheetProtection sheet="1" objects="1" scenarios="1" sort="0" autoFilter="0" pivotTables="0"/>
  <autoFilter ref="A3:C47" xr:uid="{00000000-0009-0000-0000-000006000000}"/>
  <sortState xmlns:xlrd2="http://schemas.microsoft.com/office/spreadsheetml/2017/richdata2" ref="A4:C48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zoomScaleNormal="100"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4" t="s">
        <v>44</v>
      </c>
      <c r="H1" s="94" t="s">
        <v>48</v>
      </c>
    </row>
    <row r="3" spans="1:15" s="47" customFormat="1" x14ac:dyDescent="0.25">
      <c r="A3" s="97" t="s">
        <v>43</v>
      </c>
      <c r="H3" s="97" t="s">
        <v>45</v>
      </c>
      <c r="J3" s="97" t="s">
        <v>4</v>
      </c>
    </row>
    <row r="4" spans="1:15" s="96" customFormat="1" x14ac:dyDescent="0.25">
      <c r="A4" s="95" t="s">
        <v>28</v>
      </c>
      <c r="B4" t="s">
        <v>46</v>
      </c>
      <c r="H4" s="95" t="s">
        <v>47</v>
      </c>
      <c r="I4" s="95" t="s">
        <v>17</v>
      </c>
      <c r="J4" t="s">
        <v>613</v>
      </c>
      <c r="K4" t="s">
        <v>62</v>
      </c>
      <c r="L4" t="s">
        <v>158</v>
      </c>
      <c r="M4" t="s">
        <v>645</v>
      </c>
      <c r="N4" t="s">
        <v>70</v>
      </c>
      <c r="O4" s="96" t="s">
        <v>42</v>
      </c>
    </row>
    <row r="5" spans="1:15" x14ac:dyDescent="0.25">
      <c r="A5" t="s">
        <v>613</v>
      </c>
      <c r="B5" s="111"/>
      <c r="H5" t="s">
        <v>58</v>
      </c>
      <c r="I5" t="s">
        <v>59</v>
      </c>
      <c r="J5" s="111"/>
      <c r="K5" s="111">
        <v>5000</v>
      </c>
      <c r="L5" s="111">
        <v>15</v>
      </c>
      <c r="M5" s="111">
        <v>200</v>
      </c>
      <c r="N5" s="111">
        <v>580</v>
      </c>
      <c r="O5" s="111">
        <v>5795</v>
      </c>
    </row>
    <row r="6" spans="1:15" x14ac:dyDescent="0.25">
      <c r="A6" t="s">
        <v>63</v>
      </c>
      <c r="B6" s="111">
        <v>3209</v>
      </c>
      <c r="H6" t="s">
        <v>634</v>
      </c>
      <c r="I6" t="s">
        <v>613</v>
      </c>
      <c r="J6" s="111"/>
      <c r="K6" s="111"/>
      <c r="L6" s="111"/>
      <c r="M6" s="111"/>
      <c r="N6" s="111"/>
      <c r="O6" s="111"/>
    </row>
    <row r="7" spans="1:15" x14ac:dyDescent="0.25">
      <c r="A7" t="s">
        <v>99</v>
      </c>
      <c r="B7" s="111">
        <v>218</v>
      </c>
      <c r="H7" t="s">
        <v>42</v>
      </c>
      <c r="J7" s="111"/>
      <c r="K7" s="111">
        <v>5000</v>
      </c>
      <c r="L7" s="111">
        <v>15</v>
      </c>
      <c r="M7" s="111">
        <v>200</v>
      </c>
      <c r="N7" s="111">
        <v>580</v>
      </c>
      <c r="O7" s="111">
        <v>5795</v>
      </c>
    </row>
    <row r="8" spans="1:15" x14ac:dyDescent="0.25">
      <c r="A8" t="s">
        <v>94</v>
      </c>
      <c r="B8" s="111">
        <v>9</v>
      </c>
    </row>
    <row r="9" spans="1:15" x14ac:dyDescent="0.25">
      <c r="A9" t="s">
        <v>103</v>
      </c>
      <c r="B9" s="111">
        <v>5</v>
      </c>
    </row>
    <row r="10" spans="1:15" x14ac:dyDescent="0.25">
      <c r="A10" t="s">
        <v>98</v>
      </c>
      <c r="B10" s="111">
        <v>27</v>
      </c>
    </row>
    <row r="11" spans="1:15" x14ac:dyDescent="0.25">
      <c r="A11" t="s">
        <v>100</v>
      </c>
      <c r="B11" s="111">
        <v>5000</v>
      </c>
    </row>
    <row r="12" spans="1:15" ht="5.25" customHeight="1" x14ac:dyDescent="0.25">
      <c r="A12" t="s">
        <v>164</v>
      </c>
      <c r="B12" s="111">
        <v>9</v>
      </c>
    </row>
    <row r="13" spans="1:15" ht="5.25" customHeight="1" x14ac:dyDescent="0.25">
      <c r="A13" t="s">
        <v>199</v>
      </c>
      <c r="B13" s="111">
        <v>2</v>
      </c>
    </row>
    <row r="14" spans="1:15" ht="5.25" customHeight="1" x14ac:dyDescent="0.25">
      <c r="A14" t="s">
        <v>196</v>
      </c>
      <c r="B14" s="111">
        <v>7</v>
      </c>
    </row>
    <row r="15" spans="1:15" ht="5.25" customHeight="1" x14ac:dyDescent="0.25">
      <c r="A15" t="s">
        <v>163</v>
      </c>
      <c r="B15" s="111">
        <v>50</v>
      </c>
    </row>
    <row r="16" spans="1:15" ht="5.25" customHeight="1" x14ac:dyDescent="0.25">
      <c r="A16" t="s">
        <v>271</v>
      </c>
      <c r="B16" s="111">
        <v>6</v>
      </c>
    </row>
    <row r="17" spans="1:15" ht="5.25" customHeight="1" x14ac:dyDescent="0.25">
      <c r="A17" t="s">
        <v>272</v>
      </c>
      <c r="B17" s="111">
        <v>2</v>
      </c>
    </row>
    <row r="18" spans="1:15" ht="5.25" customHeight="1" x14ac:dyDescent="0.25">
      <c r="A18" t="s">
        <v>225</v>
      </c>
      <c r="B18" s="111">
        <v>1</v>
      </c>
    </row>
    <row r="19" spans="1:15" ht="23.25" x14ac:dyDescent="0.35">
      <c r="A19" t="s">
        <v>222</v>
      </c>
      <c r="B19" s="111">
        <v>1</v>
      </c>
      <c r="H19" s="94" t="s">
        <v>49</v>
      </c>
    </row>
    <row r="20" spans="1:15" x14ac:dyDescent="0.25">
      <c r="A20" t="s">
        <v>218</v>
      </c>
      <c r="B20" s="111">
        <v>406</v>
      </c>
    </row>
    <row r="21" spans="1:15" x14ac:dyDescent="0.25">
      <c r="A21" t="s">
        <v>257</v>
      </c>
      <c r="B21" s="111">
        <v>7</v>
      </c>
      <c r="H21" s="97" t="s">
        <v>50</v>
      </c>
      <c r="I21" s="47"/>
      <c r="J21" s="97" t="s">
        <v>4</v>
      </c>
      <c r="K21" s="47"/>
      <c r="L21" s="47"/>
      <c r="M21" s="47"/>
      <c r="N21" s="47"/>
      <c r="O21" s="47"/>
    </row>
    <row r="22" spans="1:15" x14ac:dyDescent="0.25">
      <c r="A22" t="s">
        <v>237</v>
      </c>
      <c r="B22" s="111">
        <v>1</v>
      </c>
      <c r="H22" s="95" t="s">
        <v>47</v>
      </c>
      <c r="I22" s="95" t="s">
        <v>17</v>
      </c>
      <c r="J22" t="s">
        <v>613</v>
      </c>
      <c r="K22" t="s">
        <v>62</v>
      </c>
      <c r="L22" t="s">
        <v>158</v>
      </c>
      <c r="M22" t="s">
        <v>645</v>
      </c>
      <c r="N22" t="s">
        <v>70</v>
      </c>
      <c r="O22" s="96" t="s">
        <v>42</v>
      </c>
    </row>
    <row r="23" spans="1:15" x14ac:dyDescent="0.25">
      <c r="A23" t="s">
        <v>268</v>
      </c>
      <c r="B23" s="111">
        <v>110</v>
      </c>
      <c r="H23" t="s">
        <v>58</v>
      </c>
      <c r="I23" t="s">
        <v>59</v>
      </c>
      <c r="J23" s="98"/>
      <c r="K23" s="98">
        <v>5000</v>
      </c>
      <c r="L23" s="98">
        <v>975</v>
      </c>
      <c r="M23" s="98">
        <v>1474</v>
      </c>
      <c r="N23" s="98">
        <v>2500.8000000000002</v>
      </c>
      <c r="O23" s="98">
        <v>9949.7999999999993</v>
      </c>
    </row>
    <row r="24" spans="1:15" x14ac:dyDescent="0.25">
      <c r="A24" t="s">
        <v>264</v>
      </c>
      <c r="B24" s="111">
        <v>3</v>
      </c>
      <c r="H24" t="s">
        <v>634</v>
      </c>
      <c r="I24" t="s">
        <v>613</v>
      </c>
      <c r="J24" s="98"/>
      <c r="K24" s="98"/>
      <c r="L24" s="98"/>
      <c r="M24" s="98"/>
      <c r="N24" s="98"/>
      <c r="O24" s="98"/>
    </row>
    <row r="25" spans="1:15" x14ac:dyDescent="0.25">
      <c r="A25" t="s">
        <v>375</v>
      </c>
      <c r="B25" s="111">
        <v>84</v>
      </c>
      <c r="H25" t="s">
        <v>42</v>
      </c>
      <c r="J25" s="98"/>
      <c r="K25" s="98">
        <v>5000</v>
      </c>
      <c r="L25" s="98">
        <v>975</v>
      </c>
      <c r="M25" s="98">
        <v>1474</v>
      </c>
      <c r="N25" s="98">
        <v>2500.8000000000002</v>
      </c>
      <c r="O25" s="98">
        <v>9949.7999999999993</v>
      </c>
    </row>
    <row r="26" spans="1:15" x14ac:dyDescent="0.25">
      <c r="A26" t="s">
        <v>368</v>
      </c>
      <c r="B26" s="111">
        <v>984</v>
      </c>
    </row>
    <row r="27" spans="1:15" x14ac:dyDescent="0.25">
      <c r="A27" t="s">
        <v>314</v>
      </c>
      <c r="B27" s="111">
        <v>51</v>
      </c>
    </row>
    <row r="28" spans="1:15" x14ac:dyDescent="0.25">
      <c r="A28" t="s">
        <v>324</v>
      </c>
      <c r="B28" s="111">
        <v>11</v>
      </c>
    </row>
    <row r="29" spans="1:15" ht="6.75" customHeight="1" x14ac:dyDescent="0.25">
      <c r="A29" t="s">
        <v>352</v>
      </c>
      <c r="B29" s="111">
        <v>1149</v>
      </c>
    </row>
    <row r="30" spans="1:15" ht="6.75" customHeight="1" x14ac:dyDescent="0.25">
      <c r="A30" t="s">
        <v>336</v>
      </c>
      <c r="B30" s="111">
        <v>1</v>
      </c>
    </row>
    <row r="31" spans="1:15" ht="6.75" customHeight="1" x14ac:dyDescent="0.25">
      <c r="A31" t="s">
        <v>321</v>
      </c>
      <c r="B31" s="111">
        <v>4</v>
      </c>
    </row>
    <row r="32" spans="1:15" ht="6.75" customHeight="1" x14ac:dyDescent="0.25">
      <c r="A32" t="s">
        <v>307</v>
      </c>
      <c r="B32" s="111">
        <v>4</v>
      </c>
    </row>
    <row r="33" spans="1:14" ht="6.75" customHeight="1" x14ac:dyDescent="0.25">
      <c r="A33" t="s">
        <v>346</v>
      </c>
      <c r="B33" s="111">
        <v>1</v>
      </c>
    </row>
    <row r="34" spans="1:14" ht="6.75" customHeight="1" x14ac:dyDescent="0.25">
      <c r="A34" t="s">
        <v>397</v>
      </c>
      <c r="B34" s="111">
        <v>1</v>
      </c>
    </row>
    <row r="35" spans="1:14" ht="6.75" customHeight="1" x14ac:dyDescent="0.25">
      <c r="A35" t="s">
        <v>512</v>
      </c>
      <c r="B35" s="111">
        <v>199</v>
      </c>
    </row>
    <row r="36" spans="1:14" ht="6.75" customHeight="1" x14ac:dyDescent="0.25">
      <c r="A36" t="s">
        <v>544</v>
      </c>
      <c r="B36" s="111">
        <v>1102</v>
      </c>
    </row>
    <row r="37" spans="1:14" ht="6.75" customHeight="1" x14ac:dyDescent="0.25">
      <c r="A37" t="s">
        <v>583</v>
      </c>
      <c r="B37" s="111">
        <v>75</v>
      </c>
    </row>
    <row r="38" spans="1:14" ht="23.25" x14ac:dyDescent="0.35">
      <c r="A38" t="s">
        <v>553</v>
      </c>
      <c r="B38" s="111">
        <v>92</v>
      </c>
      <c r="H38" s="94" t="s">
        <v>51</v>
      </c>
    </row>
    <row r="39" spans="1:14" x14ac:dyDescent="0.25">
      <c r="A39" t="s">
        <v>559</v>
      </c>
      <c r="B39" s="111">
        <v>28</v>
      </c>
    </row>
    <row r="40" spans="1:14" x14ac:dyDescent="0.25">
      <c r="A40" t="s">
        <v>582</v>
      </c>
      <c r="B40" s="111">
        <v>2</v>
      </c>
      <c r="H40" s="97" t="s">
        <v>45</v>
      </c>
      <c r="I40" s="47"/>
      <c r="J40" s="92" t="s">
        <v>5</v>
      </c>
      <c r="K40" s="47"/>
      <c r="L40" s="47"/>
      <c r="M40" s="47"/>
      <c r="N40" s="47"/>
    </row>
    <row r="41" spans="1:14" x14ac:dyDescent="0.25">
      <c r="A41" t="s">
        <v>602</v>
      </c>
      <c r="B41" s="111">
        <v>13</v>
      </c>
      <c r="H41" s="95" t="s">
        <v>47</v>
      </c>
      <c r="I41" s="95" t="s">
        <v>17</v>
      </c>
      <c r="J41" t="s">
        <v>613</v>
      </c>
      <c r="K41" t="s">
        <v>60</v>
      </c>
      <c r="L41" t="s">
        <v>89</v>
      </c>
      <c r="M41" t="s">
        <v>523</v>
      </c>
      <c r="N41" s="96" t="s">
        <v>42</v>
      </c>
    </row>
    <row r="42" spans="1:14" x14ac:dyDescent="0.25">
      <c r="A42" t="s">
        <v>594</v>
      </c>
      <c r="B42" s="111">
        <v>92</v>
      </c>
      <c r="H42" t="s">
        <v>58</v>
      </c>
      <c r="I42" t="s">
        <v>59</v>
      </c>
      <c r="J42" s="111"/>
      <c r="K42" s="111">
        <v>0</v>
      </c>
      <c r="L42" s="111">
        <v>104</v>
      </c>
      <c r="M42" s="111">
        <v>200</v>
      </c>
      <c r="N42" s="111">
        <v>304</v>
      </c>
    </row>
    <row r="43" spans="1:14" x14ac:dyDescent="0.25">
      <c r="A43" t="s">
        <v>607</v>
      </c>
      <c r="B43" s="111">
        <v>58</v>
      </c>
      <c r="H43" t="s">
        <v>634</v>
      </c>
      <c r="I43" t="s">
        <v>613</v>
      </c>
      <c r="J43" s="111"/>
      <c r="K43" s="111"/>
      <c r="L43" s="111"/>
      <c r="M43" s="111"/>
      <c r="N43" s="111"/>
    </row>
    <row r="44" spans="1:14" x14ac:dyDescent="0.25">
      <c r="A44" t="s">
        <v>629</v>
      </c>
      <c r="B44" s="111">
        <v>9</v>
      </c>
      <c r="H44" t="s">
        <v>42</v>
      </c>
      <c r="J44" s="111"/>
      <c r="K44" s="111">
        <v>0</v>
      </c>
      <c r="L44" s="111">
        <v>104</v>
      </c>
      <c r="M44" s="111">
        <v>200</v>
      </c>
      <c r="N44" s="111">
        <v>304</v>
      </c>
    </row>
    <row r="45" spans="1:14" x14ac:dyDescent="0.25">
      <c r="A45" t="s">
        <v>632</v>
      </c>
      <c r="B45" s="111">
        <v>1</v>
      </c>
    </row>
    <row r="46" spans="1:14" x14ac:dyDescent="0.25">
      <c r="A46" t="s">
        <v>42</v>
      </c>
      <c r="B46" s="111">
        <v>13034</v>
      </c>
      <c r="H46" s="99"/>
    </row>
    <row r="47" spans="1:14" x14ac:dyDescent="0.25">
      <c r="H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4" sqref="B23:B24"/>
    </sheetView>
  </sheetViews>
  <sheetFormatPr baseColWidth="10" defaultColWidth="11.42578125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29</v>
      </c>
      <c r="B1" s="89" t="s">
        <v>92</v>
      </c>
    </row>
    <row r="2" spans="1:3" ht="15.75" customHeight="1" x14ac:dyDescent="0.2">
      <c r="A2" s="88" t="s">
        <v>30</v>
      </c>
      <c r="B2" s="89" t="s">
        <v>209</v>
      </c>
    </row>
    <row r="4" spans="1:3" ht="15.75" customHeight="1" x14ac:dyDescent="0.2">
      <c r="A4" s="68" t="s">
        <v>31</v>
      </c>
      <c r="B4" s="91">
        <f>IFERROR(VLOOKUP("134623",Pièces,4,FALSE),0)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32</v>
      </c>
      <c r="B8" s="71"/>
    </row>
    <row r="9" spans="1:3" ht="15.75" customHeight="1" x14ac:dyDescent="0.2">
      <c r="A9" s="72" t="s">
        <v>2</v>
      </c>
      <c r="B9" s="48">
        <v>888888</v>
      </c>
      <c r="C9" s="74">
        <f ca="1">IFERROR(MATCH(VD_Pièce,Liste_Pièces,0)-1,0)</f>
        <v>4</v>
      </c>
    </row>
    <row r="10" spans="1:3" ht="15.75" customHeight="1" x14ac:dyDescent="0.2">
      <c r="A10" s="72" t="s">
        <v>4</v>
      </c>
      <c r="B10" s="48" t="s">
        <v>70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523</v>
      </c>
      <c r="C11" s="74">
        <f ca="1">IFERROR(MATCH(VD_Technicien,Liste_Techniciens,0)-1,0)</f>
        <v>6</v>
      </c>
    </row>
    <row r="12" spans="1:3" ht="15.75" customHeight="1" x14ac:dyDescent="0.2">
      <c r="A12" s="72" t="s">
        <v>28</v>
      </c>
      <c r="B12" s="48" t="s">
        <v>632</v>
      </c>
      <c r="C12" s="74">
        <f ca="1">IFERROR(MATCH(VD_Technicien,Liste_Techniciens,0)-1,0)</f>
        <v>6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33</v>
      </c>
      <c r="B14" s="68"/>
    </row>
    <row r="15" spans="1:3" ht="15.75" customHeight="1" x14ac:dyDescent="0.2">
      <c r="A15" s="49" t="s">
        <v>34</v>
      </c>
      <c r="B15" s="50" t="s">
        <v>67</v>
      </c>
    </row>
    <row r="16" spans="1:3" ht="15.75" customHeight="1" x14ac:dyDescent="0.2">
      <c r="A16" s="49" t="s">
        <v>35</v>
      </c>
      <c r="B16" s="50" t="s">
        <v>36</v>
      </c>
    </row>
    <row r="17" spans="1:2" ht="15.75" customHeight="1" x14ac:dyDescent="0.2">
      <c r="A17" s="49" t="s">
        <v>37</v>
      </c>
      <c r="B17" s="50" t="s">
        <v>36</v>
      </c>
    </row>
    <row r="18" spans="1:2" ht="15.75" customHeight="1" x14ac:dyDescent="0.2">
      <c r="A18" s="49" t="s">
        <v>38</v>
      </c>
      <c r="B18" s="50" t="s">
        <v>36</v>
      </c>
    </row>
    <row r="19" spans="1:2" ht="15.75" customHeight="1" x14ac:dyDescent="0.2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23</vt:i4>
      </vt:variant>
    </vt:vector>
  </HeadingPairs>
  <TitlesOfParts>
    <vt:vector size="32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FinPourSomme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bastr</cp:lastModifiedBy>
  <dcterms:created xsi:type="dcterms:W3CDTF">2013-02-01T10:35:05Z</dcterms:created>
  <dcterms:modified xsi:type="dcterms:W3CDTF">2023-04-24T15:34:13Z</dcterms:modified>
</cp:coreProperties>
</file>