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defaultThemeVersion="124226"/>
  <xr:revisionPtr revIDLastSave="0" documentId="10_ncr:100000_{6A184622-CC3C-4DEF-899B-DC027C15800E}" xr6:coauthVersionLast="31" xr6:coauthVersionMax="31" xr10:uidLastSave="{00000000-0000-0000-0000-000000000000}"/>
  <bookViews>
    <workbookView xWindow="480" yWindow="420" windowWidth="15480" windowHeight="11520" xr2:uid="{00000000-000D-0000-FFFF-FFFF00000000}"/>
  </bookViews>
  <sheets>
    <sheet name="Emargement" sheetId="3" r:id="rId1"/>
    <sheet name="Récap" sheetId="1" r:id="rId2"/>
    <sheet name="Fériés" sheetId="4" r:id="rId3"/>
  </sheets>
  <externalReferences>
    <externalReference r:id="rId4"/>
  </externalReferences>
  <definedNames>
    <definedName name="An">Emargement!$G$2</definedName>
    <definedName name="AnnéeCalendrier">[1]Janvier!$AH$4</definedName>
    <definedName name="CléCongé">[1]Janvier!$C$2</definedName>
    <definedName name="CléMaladie">[1]Janvier!$J$2</definedName>
    <definedName name="CléPersonnalisée1">[1]Janvier!$M$2</definedName>
    <definedName name="CléPersonnalisée2">[1]Janvier!$R$2</definedName>
    <definedName name="CléPersonnel">[1]Janvier!$F$2</definedName>
    <definedName name="Fériés">Fériés!$D$4:$D$16</definedName>
    <definedName name="Jours">DAY(DATE(YEAR(Emargement!$A$5),MONTH(Emargement!$A$5)+1,0))</definedName>
    <definedName name="repas" comment="1;2" localSheetId="0">Emargement!$J$5</definedName>
    <definedName name="repas" comment="1">Emargement!$J$5</definedName>
  </definedNames>
  <calcPr calcId="179017"/>
</workbook>
</file>

<file path=xl/calcChain.xml><?xml version="1.0" encoding="utf-8"?>
<calcChain xmlns="http://schemas.openxmlformats.org/spreadsheetml/2006/main">
  <c r="L36" i="3" l="1"/>
  <c r="J36" i="3"/>
  <c r="K36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6" i="3"/>
  <c r="I7" i="3"/>
  <c r="I8" i="3"/>
  <c r="I9" i="3"/>
  <c r="N5" i="3" l="1"/>
  <c r="I5" i="3"/>
  <c r="I36" i="3" s="1"/>
  <c r="M5" i="3" l="1"/>
  <c r="M36" i="3" s="1"/>
  <c r="B8" i="1"/>
  <c r="N36" i="3" l="1"/>
  <c r="D4" i="4"/>
  <c r="D16" i="4"/>
  <c r="D15" i="4"/>
  <c r="D14" i="4"/>
  <c r="D13" i="4"/>
  <c r="D12" i="4"/>
  <c r="D8" i="4"/>
  <c r="D7" i="4"/>
  <c r="D5" i="4"/>
  <c r="D6" i="4" s="1"/>
  <c r="A5" i="3"/>
  <c r="B21" i="1" s="1"/>
  <c r="D10" i="4" l="1"/>
  <c r="D11" i="4" s="1"/>
  <c r="A6" i="3"/>
  <c r="D9" i="4"/>
  <c r="B5" i="3"/>
  <c r="A7" i="3" l="1"/>
  <c r="B6" i="3"/>
  <c r="B7" i="3" l="1"/>
  <c r="A8" i="3"/>
  <c r="A9" i="3" l="1"/>
  <c r="B8" i="3"/>
  <c r="A10" i="3" l="1"/>
  <c r="B9" i="3"/>
  <c r="B10" i="3" l="1"/>
  <c r="A11" i="3"/>
  <c r="A12" i="3" l="1"/>
  <c r="B11" i="3"/>
  <c r="A13" i="3" l="1"/>
  <c r="B12" i="3"/>
  <c r="A14" i="3" l="1"/>
  <c r="B13" i="3"/>
  <c r="A15" i="3" l="1"/>
  <c r="B14" i="3"/>
  <c r="A16" i="3" l="1"/>
  <c r="B15" i="3"/>
  <c r="A17" i="3" l="1"/>
  <c r="B16" i="3"/>
  <c r="A18" i="3" l="1"/>
  <c r="B17" i="3"/>
  <c r="B18" i="3" l="1"/>
  <c r="A19" i="3"/>
  <c r="B19" i="3" l="1"/>
  <c r="A20" i="3"/>
  <c r="A21" i="3" l="1"/>
  <c r="B20" i="3"/>
  <c r="A22" i="3" l="1"/>
  <c r="B21" i="3"/>
  <c r="A23" i="3" l="1"/>
  <c r="B22" i="3"/>
  <c r="A24" i="3" l="1"/>
  <c r="B23" i="3"/>
  <c r="A25" i="3" l="1"/>
  <c r="B24" i="3"/>
  <c r="B25" i="3" l="1"/>
  <c r="A26" i="3"/>
  <c r="B26" i="3" l="1"/>
  <c r="A27" i="3"/>
  <c r="A28" i="3" l="1"/>
  <c r="B27" i="3"/>
  <c r="B28" i="3" l="1"/>
  <c r="A29" i="3"/>
  <c r="A30" i="3" l="1"/>
  <c r="B29" i="3"/>
  <c r="A31" i="3" l="1"/>
  <c r="B30" i="3"/>
  <c r="A32" i="3" l="1"/>
  <c r="B31" i="3"/>
  <c r="A33" i="3" l="1"/>
  <c r="A35" i="3"/>
  <c r="A34" i="3"/>
  <c r="B32" i="3"/>
  <c r="B35" i="3" l="1"/>
  <c r="B33" i="3"/>
  <c r="B3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4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D4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Total des heures travaillées clients</t>
        </r>
      </text>
    </comment>
    <comment ref="A10" authorId="0" shapeId="0" xr:uid="{FE0F5B17-22B6-4988-ABB6-92A9FE9FDDE5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total des heures garages</t>
        </r>
      </text>
    </comment>
    <comment ref="A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Correspond à 151,67</t>
        </r>
      </text>
    </comment>
    <comment ref="A1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j' attend les horaires de nuits de debut et de fin. </t>
        </r>
      </text>
    </comment>
    <comment ref="A1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nombre de jours de dimanche et/ou jour feriée travaillé</t>
        </r>
      </text>
    </comment>
    <comment ref="A1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total des repas </t>
        </r>
      </text>
    </comment>
    <comment ref="A1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La différence entre les heures de base et les heure amplitude
</t>
        </r>
      </text>
    </comment>
    <comment ref="A18" authorId="0" shapeId="0" xr:uid="{9332188E-EAB6-4AF3-A62F-6780E5F9E8BF}">
      <text>
        <r>
          <rPr>
            <b/>
            <sz val="9"/>
            <color indexed="81"/>
            <rFont val="Tahoma"/>
            <family val="2"/>
          </rPr>
          <t>marco: total des heures garages + nettoyage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ecart entre les heure client et l'amplitude horaire</t>
        </r>
      </text>
    </comment>
  </commentList>
</comments>
</file>

<file path=xl/sharedStrings.xml><?xml version="1.0" encoding="utf-8"?>
<sst xmlns="http://schemas.openxmlformats.org/spreadsheetml/2006/main" count="44" uniqueCount="42">
  <si>
    <t>Mois</t>
  </si>
  <si>
    <t>Année</t>
  </si>
  <si>
    <t>Jours</t>
  </si>
  <si>
    <t>Date</t>
  </si>
  <si>
    <t>Heure début</t>
  </si>
  <si>
    <t>Heure fin</t>
  </si>
  <si>
    <t>Heure de Base</t>
  </si>
  <si>
    <t>Heure de Nuit</t>
  </si>
  <si>
    <t>Heure sup.</t>
  </si>
  <si>
    <t>Total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</si>
  <si>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</si>
  <si>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</si>
  <si>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</si>
  <si>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</si>
  <si>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</si>
  <si>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</si>
  <si>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</si>
  <si>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</si>
  <si>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</si>
  <si>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</si>
  <si>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</si>
  <si>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</si>
  <si>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</si>
  <si>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Avril</t>
  </si>
  <si>
    <t>heure debut garage</t>
  </si>
  <si>
    <t>heure debut client</t>
  </si>
  <si>
    <t>heure fin client</t>
  </si>
  <si>
    <t>heure fin garage</t>
  </si>
  <si>
    <t xml:space="preserve">repas </t>
  </si>
  <si>
    <t>amplitude</t>
  </si>
  <si>
    <t>ecart</t>
  </si>
  <si>
    <t>nbr Dimanche</t>
  </si>
  <si>
    <t>nbr de repas</t>
  </si>
  <si>
    <t>heure d'eccart</t>
  </si>
  <si>
    <t>nbr découché</t>
  </si>
  <si>
    <t>Heure client</t>
  </si>
  <si>
    <t>amplitude horraires</t>
  </si>
  <si>
    <t>heure de néttoyage</t>
  </si>
  <si>
    <t>total des heures</t>
  </si>
  <si>
    <t>Total heure client</t>
  </si>
  <si>
    <t>nuit ext</t>
  </si>
  <si>
    <t xml:space="preserve">conducteur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</si>
</sst>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ddd"/>
    <numFmt numFmtId="165" formatCode="d"/>
    <numFmt numFmtId="166" formatCode="dddd\ dd\ mmmm\ yyyy"/>
    <numFmt numFmtId="167" formatCode="[$-F800]dddd\,\ mmmm\ dd\,\ yyyy"/>
    <numFmt numFmtId="168" formatCode="[hh]:mm"/>
    <numFmt numFmtId="169" formatCode="h:mm;@"/>
    <numFmt numFmtId="170" formatCode="[$-F400]h:mm:ss\ AM/PM"/>
    <numFmt numFmtId="171" formatCode="0;[Red]0"/>
  </numFmts>
  <fonts count="15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1"/>
      <name val="Tahoma"/>
      <family val="2"/>
    </font>
    <font>
      <b/>
      <sz val="10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0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1" fillId="0" borderId="0" applyNumberFormat="0" applyFill="0" applyBorder="0">
      <alignment horizontal="left" vertical="center" wrapText="1" indent="2"/>
    </xf>
  </cellStyleXfs>
  <cellXfs count="7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1" fillId="0" borderId="7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165" fontId="1" fillId="3" borderId="10" xfId="0" applyNumberFormat="1" applyFont="1" applyFill="1" applyBorder="1" applyAlignment="1">
      <alignment horizontal="center"/>
    </xf>
    <xf numFmtId="164" fontId="1" fillId="2" borderId="11" xfId="0" applyNumberFormat="1" applyFont="1" applyFill="1" applyBorder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/>
    <xf numFmtId="0" fontId="6" fillId="0" borderId="0" xfId="1" applyNumberFormat="1" applyBorder="1" applyAlignment="1">
      <alignment horizontal="center" wrapText="1"/>
    </xf>
    <xf numFmtId="0" fontId="6" fillId="0" borderId="0" xfId="1" applyAlignment="1">
      <alignment horizontal="center"/>
    </xf>
    <xf numFmtId="0" fontId="6" fillId="0" borderId="0" xfId="1" applyBorder="1"/>
    <xf numFmtId="0" fontId="6" fillId="0" borderId="0" xfId="1" applyBorder="1" applyAlignment="1">
      <alignment horizontal="center"/>
    </xf>
    <xf numFmtId="0" fontId="9" fillId="4" borderId="0" xfId="1" applyFont="1" applyFill="1" applyBorder="1"/>
    <xf numFmtId="0" fontId="10" fillId="4" borderId="0" xfId="1" applyFont="1" applyFill="1" applyBorder="1"/>
    <xf numFmtId="166" fontId="9" fillId="4" borderId="0" xfId="1" applyNumberFormat="1" applyFont="1" applyFill="1" applyBorder="1" applyAlignment="1">
      <alignment horizontal="center"/>
    </xf>
    <xf numFmtId="14" fontId="6" fillId="0" borderId="0" xfId="1" applyNumberFormat="1"/>
    <xf numFmtId="167" fontId="9" fillId="4" borderId="0" xfId="1" applyNumberFormat="1" applyFont="1" applyFill="1" applyBorder="1" applyAlignment="1">
      <alignment horizontal="center"/>
    </xf>
    <xf numFmtId="2" fontId="6" fillId="0" borderId="0" xfId="1" applyNumberFormat="1"/>
    <xf numFmtId="20" fontId="1" fillId="0" borderId="12" xfId="0" applyNumberFormat="1" applyFont="1" applyBorder="1"/>
    <xf numFmtId="20" fontId="1" fillId="0" borderId="1" xfId="0" applyNumberFormat="1" applyFont="1" applyBorder="1"/>
    <xf numFmtId="20" fontId="1" fillId="0" borderId="13" xfId="0" applyNumberFormat="1" applyFont="1" applyBorder="1"/>
    <xf numFmtId="168" fontId="3" fillId="0" borderId="7" xfId="0" applyNumberFormat="1" applyFont="1" applyBorder="1"/>
    <xf numFmtId="2" fontId="0" fillId="0" borderId="14" xfId="0" applyNumberFormat="1" applyBorder="1"/>
    <xf numFmtId="2" fontId="0" fillId="0" borderId="1" xfId="0" applyNumberFormat="1" applyBorder="1"/>
    <xf numFmtId="0" fontId="0" fillId="5" borderId="2" xfId="0" applyFill="1" applyBorder="1"/>
    <xf numFmtId="0" fontId="0" fillId="0" borderId="15" xfId="0" applyBorder="1"/>
    <xf numFmtId="169" fontId="0" fillId="0" borderId="0" xfId="0" applyNumberFormat="1"/>
    <xf numFmtId="169" fontId="1" fillId="0" borderId="13" xfId="0" applyNumberFormat="1" applyFont="1" applyBorder="1"/>
    <xf numFmtId="169" fontId="1" fillId="0" borderId="7" xfId="0" applyNumberFormat="1" applyFont="1" applyBorder="1"/>
    <xf numFmtId="170" fontId="1" fillId="0" borderId="13" xfId="0" applyNumberFormat="1" applyFont="1" applyBorder="1"/>
    <xf numFmtId="170" fontId="0" fillId="0" borderId="0" xfId="0" applyNumberFormat="1"/>
    <xf numFmtId="0" fontId="1" fillId="0" borderId="16" xfId="0" applyFont="1" applyBorder="1"/>
    <xf numFmtId="0" fontId="1" fillId="0" borderId="0" xfId="0" applyFont="1" applyBorder="1"/>
    <xf numFmtId="169" fontId="1" fillId="0" borderId="0" xfId="0" applyNumberFormat="1" applyFont="1" applyBorder="1"/>
    <xf numFmtId="170" fontId="1" fillId="0" borderId="0" xfId="0" applyNumberFormat="1" applyFont="1" applyBorder="1"/>
    <xf numFmtId="169" fontId="1" fillId="0" borderId="1" xfId="0" applyNumberFormat="1" applyFont="1" applyBorder="1"/>
    <xf numFmtId="170" fontId="1" fillId="0" borderId="1" xfId="0" applyNumberFormat="1" applyFont="1" applyBorder="1"/>
    <xf numFmtId="0" fontId="13" fillId="0" borderId="0" xfId="0" applyFont="1" applyAlignment="1">
      <alignment horizontal="center"/>
    </xf>
    <xf numFmtId="171" fontId="1" fillId="0" borderId="7" xfId="0" applyNumberFormat="1" applyFont="1" applyBorder="1"/>
    <xf numFmtId="1" fontId="0" fillId="0" borderId="0" xfId="0" applyNumberFormat="1"/>
    <xf numFmtId="1" fontId="1" fillId="0" borderId="13" xfId="0" applyNumberFormat="1" applyFont="1" applyBorder="1"/>
    <xf numFmtId="1" fontId="1" fillId="0" borderId="7" xfId="0" applyNumberFormat="1" applyFont="1" applyBorder="1"/>
    <xf numFmtId="0" fontId="1" fillId="0" borderId="7" xfId="0" applyFont="1" applyBorder="1" applyAlignment="1">
      <alignment horizontal="center"/>
    </xf>
    <xf numFmtId="164" fontId="1" fillId="2" borderId="17" xfId="0" applyNumberFormat="1" applyFont="1" applyFill="1" applyBorder="1" applyAlignment="1">
      <alignment horizontal="center"/>
    </xf>
    <xf numFmtId="165" fontId="1" fillId="3" borderId="18" xfId="0" applyNumberFormat="1" applyFont="1" applyFill="1" applyBorder="1" applyAlignment="1">
      <alignment horizontal="center"/>
    </xf>
    <xf numFmtId="20" fontId="1" fillId="0" borderId="19" xfId="0" applyNumberFormat="1" applyFont="1" applyBorder="1"/>
    <xf numFmtId="169" fontId="1" fillId="0" borderId="7" xfId="0" applyNumberFormat="1" applyFont="1" applyBorder="1" applyAlignment="1">
      <alignment horizontal="center"/>
    </xf>
    <xf numFmtId="170" fontId="1" fillId="0" borderId="7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0" fontId="0" fillId="6" borderId="16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7" borderId="16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4" fillId="8" borderId="16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</cellXfs>
  <cellStyles count="3">
    <cellStyle name="Employé" xfId="2" xr:uid="{596BA36D-2FDB-4C49-B4BB-FABDA58BEEDE}"/>
    <cellStyle name="Normal" xfId="0" builtinId="0"/>
    <cellStyle name="Normal_feries" xfId="1" xr:uid="{00000000-0005-0000-0000-000002000000}"/>
  </cellStyles>
  <dxfs count="16">
    <dxf>
      <fill>
        <patternFill>
          <bgColor indexed="57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9" defaultPivotStyle="PivotStyleLight16">
    <tableStyle name="Tableau des absences des employés" pivot="0" count="13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secondRowStripe" dxfId="9"/>
      <tableStyleElement type="firstColumnStripe" dxfId="8"/>
      <tableStyleElement type="secondColumnStripe" dxfId="7"/>
      <tableStyleElement type="firstHeaderCell" dxfId="6"/>
      <tableStyleElement type="lastHeaderCell" dxfId="5"/>
      <tableStyleElement type="firstTotalCell" dxfId="4"/>
      <tableStyleElement type="lastTotalCell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295275</xdr:colOff>
      <xdr:row>10</xdr:row>
      <xdr:rowOff>38100</xdr:rowOff>
    </xdr:from>
    <xdr:to>
      <xdr:col>13</xdr:col>
      <xdr:colOff>371475</xdr:colOff>
      <xdr:row>11</xdr:row>
      <xdr:rowOff>66675</xdr:rowOff>
    </xdr:to>
    <xdr:sp macro="" textlink="">
      <xdr:nvSpPr>
        <xdr:cNvPr id="3218" name="Text Box 57">
          <a:extLst>
            <a:ext uri="{FF2B5EF4-FFF2-40B4-BE49-F238E27FC236}">
              <a16:creationId xmlns:a16="http://schemas.microsoft.com/office/drawing/2014/main" id="{BFB18C09-E77B-411E-8148-022E1FE50B89}"/>
            </a:ext>
          </a:extLst>
        </xdr:cNvPr>
        <xdr:cNvSpPr txBox="1">
          <a:spLocks noChangeArrowheads="1"/>
        </xdr:cNvSpPr>
      </xdr:nvSpPr>
      <xdr:spPr bwMode="auto">
        <a:xfrm>
          <a:off x="13335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19" name="Text Box 57">
          <a:extLst>
            <a:ext uri="{FF2B5EF4-FFF2-40B4-BE49-F238E27FC236}">
              <a16:creationId xmlns:a16="http://schemas.microsoft.com/office/drawing/2014/main" id="{425550E0-9082-41B7-84CC-0EAEC33AFB66}"/>
            </a:ext>
          </a:extLst>
        </xdr:cNvPr>
        <xdr:cNvSpPr txBox="1">
          <a:spLocks noChangeArrowheads="1"/>
        </xdr:cNvSpPr>
      </xdr:nvSpPr>
      <xdr:spPr bwMode="auto">
        <a:xfrm>
          <a:off x="29241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0" name="Text Box 57">
          <a:extLst>
            <a:ext uri="{FF2B5EF4-FFF2-40B4-BE49-F238E27FC236}">
              <a16:creationId xmlns:a16="http://schemas.microsoft.com/office/drawing/2014/main" id="{388F7F0A-4E8C-4D74-BF34-9F0C52280BA8}"/>
            </a:ext>
          </a:extLst>
        </xdr:cNvPr>
        <xdr:cNvSpPr txBox="1">
          <a:spLocks noChangeArrowheads="1"/>
        </xdr:cNvSpPr>
      </xdr:nvSpPr>
      <xdr:spPr bwMode="auto">
        <a:xfrm>
          <a:off x="45148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1" name="Text Box 57">
          <a:extLst>
            <a:ext uri="{FF2B5EF4-FFF2-40B4-BE49-F238E27FC236}">
              <a16:creationId xmlns:a16="http://schemas.microsoft.com/office/drawing/2014/main" id="{E9D5C9B3-6641-48FA-86B8-C0561B204D40}"/>
            </a:ext>
          </a:extLst>
        </xdr:cNvPr>
        <xdr:cNvSpPr txBox="1">
          <a:spLocks noChangeArrowheads="1"/>
        </xdr:cNvSpPr>
      </xdr:nvSpPr>
      <xdr:spPr bwMode="auto">
        <a:xfrm>
          <a:off x="61055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2" name="Text Box 57">
          <a:extLst>
            <a:ext uri="{FF2B5EF4-FFF2-40B4-BE49-F238E27FC236}">
              <a16:creationId xmlns:a16="http://schemas.microsoft.com/office/drawing/2014/main" id="{B4743A4E-D44B-4915-8AAA-29574FDF3AFC}"/>
            </a:ext>
          </a:extLst>
        </xdr:cNvPr>
        <xdr:cNvSpPr txBox="1">
          <a:spLocks noChangeArrowheads="1"/>
        </xdr:cNvSpPr>
      </xdr:nvSpPr>
      <xdr:spPr bwMode="auto">
        <a:xfrm>
          <a:off x="76962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3" name="Text Box 57">
          <a:extLst>
            <a:ext uri="{FF2B5EF4-FFF2-40B4-BE49-F238E27FC236}">
              <a16:creationId xmlns:a16="http://schemas.microsoft.com/office/drawing/2014/main" id="{BC473518-0320-45ED-8ACA-D4CAE16B4EBE}"/>
            </a:ext>
          </a:extLst>
        </xdr:cNvPr>
        <xdr:cNvSpPr txBox="1">
          <a:spLocks noChangeArrowheads="1"/>
        </xdr:cNvSpPr>
      </xdr:nvSpPr>
      <xdr:spPr bwMode="auto">
        <a:xfrm>
          <a:off x="92868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4" name="Text Box 57">
          <a:extLst>
            <a:ext uri="{FF2B5EF4-FFF2-40B4-BE49-F238E27FC236}">
              <a16:creationId xmlns:a16="http://schemas.microsoft.com/office/drawing/2014/main" id="{8A0DE3FB-041A-4E08-9F9F-9DF14ABCA53A}"/>
            </a:ext>
          </a:extLst>
        </xdr:cNvPr>
        <xdr:cNvSpPr txBox="1">
          <a:spLocks noChangeArrowheads="1"/>
        </xdr:cNvSpPr>
      </xdr:nvSpPr>
      <xdr:spPr bwMode="auto">
        <a:xfrm>
          <a:off x="108775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5" name="Text Box 57">
          <a:extLst>
            <a:ext uri="{FF2B5EF4-FFF2-40B4-BE49-F238E27FC236}">
              <a16:creationId xmlns:a16="http://schemas.microsoft.com/office/drawing/2014/main" id="{2744715E-8BFB-465D-BF96-80EE0B39D287}"/>
            </a:ext>
          </a:extLst>
        </xdr:cNvPr>
        <xdr:cNvSpPr txBox="1">
          <a:spLocks noChangeArrowheads="1"/>
        </xdr:cNvSpPr>
      </xdr:nvSpPr>
      <xdr:spPr bwMode="auto">
        <a:xfrm>
          <a:off x="124682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6" name="Text Box 57">
          <a:extLst>
            <a:ext uri="{FF2B5EF4-FFF2-40B4-BE49-F238E27FC236}">
              <a16:creationId xmlns:a16="http://schemas.microsoft.com/office/drawing/2014/main" id="{63A99CEC-FD38-4205-A0C8-855F82D3162C}"/>
            </a:ext>
          </a:extLst>
        </xdr:cNvPr>
        <xdr:cNvSpPr txBox="1">
          <a:spLocks noChangeArrowheads="1"/>
        </xdr:cNvSpPr>
      </xdr:nvSpPr>
      <xdr:spPr bwMode="auto">
        <a:xfrm>
          <a:off x="140589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7" name="Text Box 57">
          <a:extLst>
            <a:ext uri="{FF2B5EF4-FFF2-40B4-BE49-F238E27FC236}">
              <a16:creationId xmlns:a16="http://schemas.microsoft.com/office/drawing/2014/main" id="{5339E589-66D3-466C-9BEB-F7969FDEADAF}"/>
            </a:ext>
          </a:extLst>
        </xdr:cNvPr>
        <xdr:cNvSpPr txBox="1">
          <a:spLocks noChangeArrowheads="1"/>
        </xdr:cNvSpPr>
      </xdr:nvSpPr>
      <xdr:spPr bwMode="auto">
        <a:xfrm>
          <a:off x="156495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8" name="Text Box 57">
          <a:extLst>
            <a:ext uri="{FF2B5EF4-FFF2-40B4-BE49-F238E27FC236}">
              <a16:creationId xmlns:a16="http://schemas.microsoft.com/office/drawing/2014/main" id="{A4D6F539-5B25-4638-8EA0-1CB500FAD64F}"/>
            </a:ext>
          </a:extLst>
        </xdr:cNvPr>
        <xdr:cNvSpPr txBox="1">
          <a:spLocks noChangeArrowheads="1"/>
        </xdr:cNvSpPr>
      </xdr:nvSpPr>
      <xdr:spPr bwMode="auto">
        <a:xfrm>
          <a:off x="29241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29" name="Text Box 57">
          <a:extLst>
            <a:ext uri="{FF2B5EF4-FFF2-40B4-BE49-F238E27FC236}">
              <a16:creationId xmlns:a16="http://schemas.microsoft.com/office/drawing/2014/main" id="{D505FA76-E34F-45BC-BB61-E8741717A103}"/>
            </a:ext>
          </a:extLst>
        </xdr:cNvPr>
        <xdr:cNvSpPr txBox="1">
          <a:spLocks noChangeArrowheads="1"/>
        </xdr:cNvSpPr>
      </xdr:nvSpPr>
      <xdr:spPr bwMode="auto">
        <a:xfrm>
          <a:off x="45148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30" name="Text Box 57">
          <a:extLst>
            <a:ext uri="{FF2B5EF4-FFF2-40B4-BE49-F238E27FC236}">
              <a16:creationId xmlns:a16="http://schemas.microsoft.com/office/drawing/2014/main" id="{23180C77-FCC6-4DE4-B243-2C53321E12B2}"/>
            </a:ext>
          </a:extLst>
        </xdr:cNvPr>
        <xdr:cNvSpPr txBox="1">
          <a:spLocks noChangeArrowheads="1"/>
        </xdr:cNvSpPr>
      </xdr:nvSpPr>
      <xdr:spPr bwMode="auto">
        <a:xfrm>
          <a:off x="61055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31" name="Text Box 57">
          <a:extLst>
            <a:ext uri="{FF2B5EF4-FFF2-40B4-BE49-F238E27FC236}">
              <a16:creationId xmlns:a16="http://schemas.microsoft.com/office/drawing/2014/main" id="{C935258E-53AC-43C7-84C5-DDFEAC6499AC}"/>
            </a:ext>
          </a:extLst>
        </xdr:cNvPr>
        <xdr:cNvSpPr txBox="1">
          <a:spLocks noChangeArrowheads="1"/>
        </xdr:cNvSpPr>
      </xdr:nvSpPr>
      <xdr:spPr bwMode="auto">
        <a:xfrm>
          <a:off x="76962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32" name="Text Box 57">
          <a:extLst>
            <a:ext uri="{FF2B5EF4-FFF2-40B4-BE49-F238E27FC236}">
              <a16:creationId xmlns:a16="http://schemas.microsoft.com/office/drawing/2014/main" id="{5E0BE47A-7845-481D-84EC-B63EB7BDC6FE}"/>
            </a:ext>
          </a:extLst>
        </xdr:cNvPr>
        <xdr:cNvSpPr txBox="1">
          <a:spLocks noChangeArrowheads="1"/>
        </xdr:cNvSpPr>
      </xdr:nvSpPr>
      <xdr:spPr bwMode="auto">
        <a:xfrm>
          <a:off x="92868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33" name="Text Box 57">
          <a:extLst>
            <a:ext uri="{FF2B5EF4-FFF2-40B4-BE49-F238E27FC236}">
              <a16:creationId xmlns:a16="http://schemas.microsoft.com/office/drawing/2014/main" id="{C5F21244-42B6-46FE-9F55-31288DB1A172}"/>
            </a:ext>
          </a:extLst>
        </xdr:cNvPr>
        <xdr:cNvSpPr txBox="1">
          <a:spLocks noChangeArrowheads="1"/>
        </xdr:cNvSpPr>
      </xdr:nvSpPr>
      <xdr:spPr bwMode="auto">
        <a:xfrm>
          <a:off x="108775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34" name="Text Box 57">
          <a:extLst>
            <a:ext uri="{FF2B5EF4-FFF2-40B4-BE49-F238E27FC236}">
              <a16:creationId xmlns:a16="http://schemas.microsoft.com/office/drawing/2014/main" id="{60DD2C1F-7299-43F8-B272-B06BBB4FCF58}"/>
            </a:ext>
          </a:extLst>
        </xdr:cNvPr>
        <xdr:cNvSpPr txBox="1">
          <a:spLocks noChangeArrowheads="1"/>
        </xdr:cNvSpPr>
      </xdr:nvSpPr>
      <xdr:spPr bwMode="auto">
        <a:xfrm>
          <a:off x="124682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35" name="Text Box 57">
          <a:extLst>
            <a:ext uri="{FF2B5EF4-FFF2-40B4-BE49-F238E27FC236}">
              <a16:creationId xmlns:a16="http://schemas.microsoft.com/office/drawing/2014/main" id="{02510497-32AC-440D-8691-2E1397E53FFA}"/>
            </a:ext>
          </a:extLst>
        </xdr:cNvPr>
        <xdr:cNvSpPr txBox="1">
          <a:spLocks noChangeArrowheads="1"/>
        </xdr:cNvSpPr>
      </xdr:nvSpPr>
      <xdr:spPr bwMode="auto">
        <a:xfrm>
          <a:off x="140589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38100</xdr:rowOff>
    </xdr:from>
    <xdr:to>
      <xdr:col>14</xdr:col>
      <xdr:colOff>76200</xdr:colOff>
      <xdr:row>11</xdr:row>
      <xdr:rowOff>66675</xdr:rowOff>
    </xdr:to>
    <xdr:sp macro="" textlink="">
      <xdr:nvSpPr>
        <xdr:cNvPr id="3236" name="Text Box 57">
          <a:extLst>
            <a:ext uri="{FF2B5EF4-FFF2-40B4-BE49-F238E27FC236}">
              <a16:creationId xmlns:a16="http://schemas.microsoft.com/office/drawing/2014/main" id="{8CD61185-A774-4C1E-83DA-17F4D8E4E035}"/>
            </a:ext>
          </a:extLst>
        </xdr:cNvPr>
        <xdr:cNvSpPr txBox="1">
          <a:spLocks noChangeArrowheads="1"/>
        </xdr:cNvSpPr>
      </xdr:nvSpPr>
      <xdr:spPr bwMode="auto">
        <a:xfrm>
          <a:off x="156495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</xdr:row>
      <xdr:rowOff>9525</xdr:rowOff>
    </xdr:from>
    <xdr:ext cx="5777607" cy="593304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33E5CD9-A011-4FF0-8FB8-CB8D98A02F68}"/>
            </a:ext>
          </a:extLst>
        </xdr:cNvPr>
        <xdr:cNvSpPr txBox="1">
          <a:spLocks noChangeAspect="1"/>
        </xdr:cNvSpPr>
      </xdr:nvSpPr>
      <xdr:spPr>
        <a:xfrm>
          <a:off x="1123950" y="200025"/>
          <a:ext cx="5777607" cy="593304"/>
        </a:xfrm>
        <a:prstGeom prst="rect">
          <a:avLst/>
        </a:prstGeom>
        <a:gradFill flip="none" rotWithShape="1">
          <a:gsLst>
            <a:gs pos="300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  <a:gs pos="100000">
              <a:srgbClr val="FFEBFA"/>
            </a:gs>
          </a:gsLst>
          <a:lin ang="2700000" scaled="0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Récapitulatifs des heures du mois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AFE017FA-E935-4249-80EA-D1A162772440}"/>
            </a:ext>
          </a:extLst>
        </xdr:cNvPr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ine95/AppData/Roaming/Microsoft/Templates/Calendrier%20des%20absences%20des%20employ&#233;s.xlt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</sheetNames>
    <sheetDataSet>
      <sheetData sheetId="0">
        <row r="2">
          <cell r="C2" t="str">
            <v>C</v>
          </cell>
          <cell r="F2" t="str">
            <v>P</v>
          </cell>
          <cell r="J2" t="str">
            <v>M</v>
          </cell>
          <cell r="M2"/>
          <cell r="R2"/>
        </row>
        <row r="4">
          <cell r="AH4">
            <v>2016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N36"/>
  <sheetViews>
    <sheetView tabSelected="1" zoomScaleNormal="100" workbookViewId="0">
      <selection activeCell="L1" sqref="L1:N1"/>
    </sheetView>
  </sheetViews>
  <sheetFormatPr baseColWidth="10" defaultColWidth="9.140625" defaultRowHeight="15" x14ac:dyDescent="0.25"/>
  <cols>
    <col min="1" max="1" width="7" customWidth="1"/>
    <col min="2" max="2" width="5.85546875" customWidth="1"/>
    <col min="3" max="3" width="10.28515625" hidden="1" customWidth="1"/>
    <col min="4" max="4" width="8.140625" hidden="1" customWidth="1"/>
    <col min="5" max="5" width="17" customWidth="1"/>
    <col min="6" max="6" width="15.85546875" style="33" customWidth="1"/>
    <col min="7" max="7" width="12.85546875" style="37" bestFit="1" customWidth="1"/>
    <col min="8" max="8" width="14.5703125" customWidth="1"/>
    <col min="9" max="9" width="15.28515625" customWidth="1"/>
    <col min="10" max="10" width="7.140625" style="46" customWidth="1"/>
    <col min="11" max="11" width="15.7109375" customWidth="1"/>
    <col min="12" max="13" width="9.28515625" customWidth="1"/>
    <col min="14" max="202" width="11.42578125" customWidth="1"/>
  </cols>
  <sheetData>
    <row r="1" spans="1:14" ht="15.75" thickBot="1" x14ac:dyDescent="0.3">
      <c r="A1" s="56" t="s">
        <v>0</v>
      </c>
      <c r="B1" s="57"/>
      <c r="C1" s="57"/>
      <c r="D1" s="57"/>
      <c r="E1" s="57"/>
      <c r="F1" s="57"/>
      <c r="G1" s="58"/>
      <c r="H1" s="62" t="s">
        <v>1</v>
      </c>
      <c r="I1" s="63"/>
      <c r="J1" s="63"/>
      <c r="K1" s="64"/>
      <c r="L1" s="68" t="s">
        <v>41</v>
      </c>
      <c r="M1" s="69"/>
      <c r="N1" s="70"/>
    </row>
    <row r="2" spans="1:14" ht="15.75" thickBot="1" x14ac:dyDescent="0.3">
      <c r="A2" s="59" t="s">
        <v>23</v>
      </c>
      <c r="B2" s="60"/>
      <c r="C2" s="60"/>
      <c r="D2" s="60"/>
      <c r="E2" s="60"/>
      <c r="F2" s="60"/>
      <c r="G2" s="61"/>
      <c r="H2" s="65">
        <v>2018</v>
      </c>
      <c r="I2" s="66"/>
      <c r="J2" s="66"/>
      <c r="K2" s="67"/>
      <c r="L2" s="65"/>
      <c r="M2" s="66"/>
      <c r="N2" s="67"/>
    </row>
    <row r="3" spans="1:14" ht="15.75" thickBot="1" x14ac:dyDescent="0.3"/>
    <row r="4" spans="1:14" ht="15.75" thickBot="1" x14ac:dyDescent="0.3">
      <c r="A4" s="8" t="s">
        <v>2</v>
      </c>
      <c r="B4" s="8" t="s">
        <v>3</v>
      </c>
      <c r="C4" s="49" t="s">
        <v>4</v>
      </c>
      <c r="D4" s="49" t="s">
        <v>5</v>
      </c>
      <c r="E4" s="49" t="s">
        <v>24</v>
      </c>
      <c r="F4" s="53" t="s">
        <v>25</v>
      </c>
      <c r="G4" s="54" t="s">
        <v>26</v>
      </c>
      <c r="H4" s="49" t="s">
        <v>27</v>
      </c>
      <c r="I4" s="49" t="s">
        <v>39</v>
      </c>
      <c r="J4" s="55" t="s">
        <v>28</v>
      </c>
      <c r="K4" s="49" t="s">
        <v>37</v>
      </c>
      <c r="L4" s="49" t="s">
        <v>40</v>
      </c>
      <c r="M4" s="49" t="s">
        <v>30</v>
      </c>
      <c r="N4" s="49" t="s">
        <v>29</v>
      </c>
    </row>
    <row r="5" spans="1:14" ht="15.75" thickBot="1" x14ac:dyDescent="0.3">
      <c r="A5" s="50">
        <f>DATE(An,MONTH("1/"&amp;$A$2),1)</f>
        <v>92</v>
      </c>
      <c r="B5" s="51">
        <f t="shared" ref="B5:B32" si="0">A5</f>
        <v>92</v>
      </c>
      <c r="C5" s="52"/>
      <c r="D5" s="27"/>
      <c r="E5" s="34">
        <v>0.27083333333333331</v>
      </c>
      <c r="F5" s="34">
        <v>0.33333333333333331</v>
      </c>
      <c r="G5" s="34">
        <v>0.83333333333333337</v>
      </c>
      <c r="H5" s="34">
        <v>0.875</v>
      </c>
      <c r="I5" s="34">
        <f>G5-F5+IF(F5&gt;G5,1)</f>
        <v>0.5</v>
      </c>
      <c r="J5" s="47"/>
      <c r="K5" s="34"/>
      <c r="L5" s="27"/>
      <c r="M5" s="27">
        <f>N5-I5</f>
        <v>0.10416666666666674</v>
      </c>
      <c r="N5" s="34">
        <f>H5-E5+IF(E5&gt;H5,1)</f>
        <v>0.60416666666666674</v>
      </c>
    </row>
    <row r="6" spans="1:14" ht="15.75" thickBot="1" x14ac:dyDescent="0.3">
      <c r="A6" s="12">
        <f>A5+1</f>
        <v>93</v>
      </c>
      <c r="B6" s="11">
        <f t="shared" si="0"/>
        <v>93</v>
      </c>
      <c r="C6" s="25"/>
      <c r="D6" s="26"/>
      <c r="E6" s="27"/>
      <c r="F6" s="34"/>
      <c r="G6" s="36"/>
      <c r="H6" s="27"/>
      <c r="I6" s="34">
        <f t="shared" ref="I6:I35" si="1">G6-F6+IF(F6&gt;G6,1)</f>
        <v>0</v>
      </c>
      <c r="J6" s="47"/>
      <c r="K6" s="27"/>
      <c r="L6" s="27"/>
      <c r="M6" s="27"/>
      <c r="N6" s="27">
        <v>0</v>
      </c>
    </row>
    <row r="7" spans="1:14" ht="15.75" thickBot="1" x14ac:dyDescent="0.3">
      <c r="A7" s="12">
        <f t="shared" ref="A7:A29" si="2">A6+1</f>
        <v>94</v>
      </c>
      <c r="B7" s="11">
        <f t="shared" si="0"/>
        <v>94</v>
      </c>
      <c r="C7" s="25"/>
      <c r="D7" s="26"/>
      <c r="E7" s="27"/>
      <c r="F7" s="34"/>
      <c r="G7" s="36"/>
      <c r="H7" s="27"/>
      <c r="I7" s="34">
        <f t="shared" si="1"/>
        <v>0</v>
      </c>
      <c r="J7" s="47"/>
      <c r="K7" s="27"/>
      <c r="L7" s="27"/>
      <c r="M7" s="27"/>
      <c r="N7" s="27">
        <v>0</v>
      </c>
    </row>
    <row r="8" spans="1:14" ht="15.75" thickBot="1" x14ac:dyDescent="0.3">
      <c r="A8" s="12">
        <f t="shared" si="2"/>
        <v>95</v>
      </c>
      <c r="B8" s="11">
        <f t="shared" si="0"/>
        <v>95</v>
      </c>
      <c r="C8" s="25"/>
      <c r="D8" s="26"/>
      <c r="E8" s="27"/>
      <c r="F8" s="34"/>
      <c r="G8" s="36"/>
      <c r="H8" s="27"/>
      <c r="I8" s="34">
        <f t="shared" si="1"/>
        <v>0</v>
      </c>
      <c r="J8" s="47"/>
      <c r="K8" s="27"/>
      <c r="L8" s="27"/>
      <c r="M8" s="27"/>
      <c r="N8" s="27">
        <v>0</v>
      </c>
    </row>
    <row r="9" spans="1:14" ht="15.75" thickBot="1" x14ac:dyDescent="0.3">
      <c r="A9" s="12">
        <f t="shared" si="2"/>
        <v>96</v>
      </c>
      <c r="B9" s="11">
        <f t="shared" si="0"/>
        <v>96</v>
      </c>
      <c r="C9" s="25"/>
      <c r="D9" s="26"/>
      <c r="E9" s="27"/>
      <c r="F9" s="34"/>
      <c r="G9" s="36"/>
      <c r="H9" s="27"/>
      <c r="I9" s="34">
        <f t="shared" si="1"/>
        <v>0</v>
      </c>
      <c r="J9" s="47"/>
      <c r="K9" s="27"/>
      <c r="L9" s="27"/>
      <c r="M9" s="27"/>
      <c r="N9" s="27">
        <v>0</v>
      </c>
    </row>
    <row r="10" spans="1:14" ht="15.75" thickBot="1" x14ac:dyDescent="0.3">
      <c r="A10" s="12">
        <f t="shared" si="2"/>
        <v>97</v>
      </c>
      <c r="B10" s="11">
        <f t="shared" si="0"/>
        <v>97</v>
      </c>
      <c r="C10" s="25"/>
      <c r="D10" s="26"/>
      <c r="E10" s="27"/>
      <c r="F10" s="34"/>
      <c r="G10" s="36"/>
      <c r="H10" s="27"/>
      <c r="I10" s="34">
        <f t="shared" si="1"/>
        <v>0</v>
      </c>
      <c r="J10" s="47"/>
      <c r="K10" s="27"/>
      <c r="L10" s="27"/>
      <c r="M10" s="27"/>
      <c r="N10" s="27">
        <v>0</v>
      </c>
    </row>
    <row r="11" spans="1:14" ht="15.75" thickBot="1" x14ac:dyDescent="0.3">
      <c r="A11" s="12">
        <f t="shared" si="2"/>
        <v>98</v>
      </c>
      <c r="B11" s="11">
        <f t="shared" si="0"/>
        <v>98</v>
      </c>
      <c r="C11" s="25"/>
      <c r="D11" s="26"/>
      <c r="E11" s="27"/>
      <c r="F11" s="34"/>
      <c r="G11" s="36"/>
      <c r="H11" s="27"/>
      <c r="I11" s="34">
        <f t="shared" si="1"/>
        <v>0</v>
      </c>
      <c r="J11" s="47"/>
      <c r="K11" s="27"/>
      <c r="L11" s="27"/>
      <c r="M11" s="27"/>
      <c r="N11" s="27">
        <v>0</v>
      </c>
    </row>
    <row r="12" spans="1:14" ht="15.75" thickBot="1" x14ac:dyDescent="0.3">
      <c r="A12" s="12">
        <f t="shared" si="2"/>
        <v>99</v>
      </c>
      <c r="B12" s="11">
        <f t="shared" si="0"/>
        <v>99</v>
      </c>
      <c r="C12" s="25"/>
      <c r="D12" s="26"/>
      <c r="E12" s="27"/>
      <c r="F12" s="34"/>
      <c r="G12" s="36"/>
      <c r="H12" s="27"/>
      <c r="I12" s="34">
        <f t="shared" si="1"/>
        <v>0</v>
      </c>
      <c r="J12" s="47"/>
      <c r="K12" s="27"/>
      <c r="L12" s="27"/>
      <c r="M12" s="27"/>
      <c r="N12" s="27">
        <v>0</v>
      </c>
    </row>
    <row r="13" spans="1:14" ht="15.75" thickBot="1" x14ac:dyDescent="0.3">
      <c r="A13" s="12">
        <f t="shared" si="2"/>
        <v>100</v>
      </c>
      <c r="B13" s="11">
        <f t="shared" si="0"/>
        <v>100</v>
      </c>
      <c r="C13" s="25"/>
      <c r="D13" s="26"/>
      <c r="E13" s="27"/>
      <c r="F13" s="34"/>
      <c r="G13" s="36"/>
      <c r="H13" s="27"/>
      <c r="I13" s="34">
        <f t="shared" si="1"/>
        <v>0</v>
      </c>
      <c r="J13" s="47"/>
      <c r="K13" s="27"/>
      <c r="L13" s="27"/>
      <c r="M13" s="27"/>
      <c r="N13" s="27">
        <v>0</v>
      </c>
    </row>
    <row r="14" spans="1:14" ht="15.75" thickBot="1" x14ac:dyDescent="0.3">
      <c r="A14" s="12">
        <f t="shared" si="2"/>
        <v>101</v>
      </c>
      <c r="B14" s="11">
        <f t="shared" si="0"/>
        <v>101</v>
      </c>
      <c r="C14" s="25"/>
      <c r="D14" s="26"/>
      <c r="E14" s="27"/>
      <c r="F14" s="34"/>
      <c r="G14" s="36"/>
      <c r="H14" s="27"/>
      <c r="I14" s="34">
        <f t="shared" si="1"/>
        <v>0</v>
      </c>
      <c r="J14" s="47"/>
      <c r="K14" s="27"/>
      <c r="L14" s="27"/>
      <c r="M14" s="27"/>
      <c r="N14" s="27">
        <v>0</v>
      </c>
    </row>
    <row r="15" spans="1:14" ht="15.75" thickBot="1" x14ac:dyDescent="0.3">
      <c r="A15" s="12">
        <f t="shared" si="2"/>
        <v>102</v>
      </c>
      <c r="B15" s="11">
        <f t="shared" si="0"/>
        <v>102</v>
      </c>
      <c r="C15" s="25"/>
      <c r="D15" s="26"/>
      <c r="E15" s="27"/>
      <c r="F15" s="34"/>
      <c r="G15" s="36"/>
      <c r="H15" s="27"/>
      <c r="I15" s="34">
        <f t="shared" si="1"/>
        <v>0</v>
      </c>
      <c r="J15" s="47"/>
      <c r="K15" s="27"/>
      <c r="L15" s="27"/>
      <c r="M15" s="27"/>
      <c r="N15" s="27">
        <v>0</v>
      </c>
    </row>
    <row r="16" spans="1:14" ht="15.75" thickBot="1" x14ac:dyDescent="0.3">
      <c r="A16" s="12">
        <f t="shared" si="2"/>
        <v>103</v>
      </c>
      <c r="B16" s="11">
        <f t="shared" si="0"/>
        <v>103</v>
      </c>
      <c r="C16" s="25"/>
      <c r="D16" s="26"/>
      <c r="E16" s="27"/>
      <c r="F16" s="34"/>
      <c r="G16" s="36"/>
      <c r="H16" s="27"/>
      <c r="I16" s="34">
        <f t="shared" si="1"/>
        <v>0</v>
      </c>
      <c r="J16" s="47"/>
      <c r="K16" s="27"/>
      <c r="L16" s="27"/>
      <c r="M16" s="27"/>
      <c r="N16" s="27">
        <v>0</v>
      </c>
    </row>
    <row r="17" spans="1:14" ht="15.75" thickBot="1" x14ac:dyDescent="0.3">
      <c r="A17" s="12">
        <f t="shared" si="2"/>
        <v>104</v>
      </c>
      <c r="B17" s="11">
        <f t="shared" si="0"/>
        <v>104</v>
      </c>
      <c r="C17" s="25"/>
      <c r="D17" s="26"/>
      <c r="E17" s="27"/>
      <c r="F17" s="34"/>
      <c r="G17" s="36"/>
      <c r="H17" s="27"/>
      <c r="I17" s="34">
        <f t="shared" si="1"/>
        <v>0</v>
      </c>
      <c r="J17" s="47"/>
      <c r="K17" s="27"/>
      <c r="L17" s="27"/>
      <c r="M17" s="27"/>
      <c r="N17" s="27">
        <v>0</v>
      </c>
    </row>
    <row r="18" spans="1:14" ht="15.75" thickBot="1" x14ac:dyDescent="0.3">
      <c r="A18" s="12">
        <f t="shared" si="2"/>
        <v>105</v>
      </c>
      <c r="B18" s="11">
        <f t="shared" si="0"/>
        <v>105</v>
      </c>
      <c r="C18" s="25"/>
      <c r="D18" s="26"/>
      <c r="E18" s="27"/>
      <c r="F18" s="34"/>
      <c r="G18" s="36"/>
      <c r="H18" s="27"/>
      <c r="I18" s="34">
        <f t="shared" si="1"/>
        <v>0</v>
      </c>
      <c r="J18" s="47"/>
      <c r="K18" s="27"/>
      <c r="L18" s="27"/>
      <c r="M18" s="27"/>
      <c r="N18" s="27">
        <v>0</v>
      </c>
    </row>
    <row r="19" spans="1:14" ht="15.75" thickBot="1" x14ac:dyDescent="0.3">
      <c r="A19" s="12">
        <f t="shared" si="2"/>
        <v>106</v>
      </c>
      <c r="B19" s="11">
        <f t="shared" si="0"/>
        <v>106</v>
      </c>
      <c r="C19" s="25"/>
      <c r="D19" s="26"/>
      <c r="E19" s="27"/>
      <c r="F19" s="34"/>
      <c r="G19" s="36"/>
      <c r="H19" s="27"/>
      <c r="I19" s="34">
        <f t="shared" si="1"/>
        <v>0</v>
      </c>
      <c r="J19" s="47"/>
      <c r="K19" s="27"/>
      <c r="L19" s="27"/>
      <c r="M19" s="27"/>
      <c r="N19" s="27">
        <v>0</v>
      </c>
    </row>
    <row r="20" spans="1:14" ht="15.75" thickBot="1" x14ac:dyDescent="0.3">
      <c r="A20" s="12">
        <f t="shared" si="2"/>
        <v>107</v>
      </c>
      <c r="B20" s="11">
        <f t="shared" si="0"/>
        <v>107</v>
      </c>
      <c r="C20" s="25"/>
      <c r="D20" s="26"/>
      <c r="E20" s="27"/>
      <c r="F20" s="34"/>
      <c r="G20" s="36"/>
      <c r="H20" s="27"/>
      <c r="I20" s="34">
        <f t="shared" si="1"/>
        <v>0</v>
      </c>
      <c r="J20" s="47"/>
      <c r="K20" s="27"/>
      <c r="L20" s="27"/>
      <c r="M20" s="27"/>
      <c r="N20" s="27">
        <v>0</v>
      </c>
    </row>
    <row r="21" spans="1:14" ht="15.75" thickBot="1" x14ac:dyDescent="0.3">
      <c r="A21" s="12">
        <f t="shared" si="2"/>
        <v>108</v>
      </c>
      <c r="B21" s="11">
        <f t="shared" si="0"/>
        <v>108</v>
      </c>
      <c r="C21" s="25"/>
      <c r="D21" s="26"/>
      <c r="E21" s="27"/>
      <c r="F21" s="34"/>
      <c r="G21" s="36"/>
      <c r="H21" s="27"/>
      <c r="I21" s="34">
        <f t="shared" si="1"/>
        <v>0</v>
      </c>
      <c r="J21" s="47"/>
      <c r="K21" s="27"/>
      <c r="L21" s="27"/>
      <c r="M21" s="27"/>
      <c r="N21" s="27">
        <v>0</v>
      </c>
    </row>
    <row r="22" spans="1:14" ht="15.75" thickBot="1" x14ac:dyDescent="0.3">
      <c r="A22" s="12">
        <f t="shared" si="2"/>
        <v>109</v>
      </c>
      <c r="B22" s="11">
        <f t="shared" si="0"/>
        <v>109</v>
      </c>
      <c r="C22" s="25"/>
      <c r="D22" s="26"/>
      <c r="E22" s="27"/>
      <c r="F22" s="34"/>
      <c r="G22" s="36"/>
      <c r="H22" s="27"/>
      <c r="I22" s="34">
        <f t="shared" si="1"/>
        <v>0</v>
      </c>
      <c r="J22" s="47"/>
      <c r="K22" s="27"/>
      <c r="L22" s="27"/>
      <c r="M22" s="27"/>
      <c r="N22" s="27">
        <v>0</v>
      </c>
    </row>
    <row r="23" spans="1:14" ht="15.75" thickBot="1" x14ac:dyDescent="0.3">
      <c r="A23" s="12">
        <f t="shared" si="2"/>
        <v>110</v>
      </c>
      <c r="B23" s="11">
        <f t="shared" si="0"/>
        <v>110</v>
      </c>
      <c r="C23" s="25"/>
      <c r="D23" s="26"/>
      <c r="E23" s="27"/>
      <c r="F23" s="34"/>
      <c r="G23" s="36"/>
      <c r="H23" s="27"/>
      <c r="I23" s="34">
        <f t="shared" si="1"/>
        <v>0</v>
      </c>
      <c r="J23" s="47"/>
      <c r="K23" s="27"/>
      <c r="L23" s="27"/>
      <c r="M23" s="27"/>
      <c r="N23" s="27">
        <v>0</v>
      </c>
    </row>
    <row r="24" spans="1:14" ht="15.75" thickBot="1" x14ac:dyDescent="0.3">
      <c r="A24" s="12">
        <f t="shared" si="2"/>
        <v>111</v>
      </c>
      <c r="B24" s="11">
        <f t="shared" si="0"/>
        <v>111</v>
      </c>
      <c r="C24" s="25"/>
      <c r="D24" s="26"/>
      <c r="E24" s="27"/>
      <c r="F24" s="34"/>
      <c r="G24" s="36"/>
      <c r="H24" s="27"/>
      <c r="I24" s="34">
        <f t="shared" si="1"/>
        <v>0</v>
      </c>
      <c r="J24" s="47"/>
      <c r="K24" s="27"/>
      <c r="L24" s="27"/>
      <c r="M24" s="27"/>
      <c r="N24" s="27">
        <v>0</v>
      </c>
    </row>
    <row r="25" spans="1:14" ht="15.75" thickBot="1" x14ac:dyDescent="0.3">
      <c r="A25" s="12">
        <f t="shared" si="2"/>
        <v>112</v>
      </c>
      <c r="B25" s="11">
        <f t="shared" si="0"/>
        <v>112</v>
      </c>
      <c r="C25" s="25"/>
      <c r="D25" s="26"/>
      <c r="E25" s="27"/>
      <c r="F25" s="34"/>
      <c r="G25" s="36"/>
      <c r="H25" s="27"/>
      <c r="I25" s="34">
        <f t="shared" si="1"/>
        <v>0</v>
      </c>
      <c r="J25" s="47"/>
      <c r="K25" s="27"/>
      <c r="L25" s="27"/>
      <c r="M25" s="27"/>
      <c r="N25" s="27">
        <v>0</v>
      </c>
    </row>
    <row r="26" spans="1:14" ht="15.75" thickBot="1" x14ac:dyDescent="0.3">
      <c r="A26" s="12">
        <f t="shared" si="2"/>
        <v>113</v>
      </c>
      <c r="B26" s="11">
        <f t="shared" si="0"/>
        <v>113</v>
      </c>
      <c r="C26" s="25"/>
      <c r="D26" s="26"/>
      <c r="E26" s="27"/>
      <c r="F26" s="34"/>
      <c r="G26" s="36"/>
      <c r="H26" s="27"/>
      <c r="I26" s="34">
        <f t="shared" si="1"/>
        <v>0</v>
      </c>
      <c r="J26" s="47"/>
      <c r="K26" s="27"/>
      <c r="L26" s="27"/>
      <c r="M26" s="27"/>
      <c r="N26" s="27">
        <v>0</v>
      </c>
    </row>
    <row r="27" spans="1:14" ht="15.75" thickBot="1" x14ac:dyDescent="0.3">
      <c r="A27" s="12">
        <f t="shared" si="2"/>
        <v>114</v>
      </c>
      <c r="B27" s="11">
        <f t="shared" si="0"/>
        <v>114</v>
      </c>
      <c r="C27" s="25"/>
      <c r="D27" s="26"/>
      <c r="E27" s="27"/>
      <c r="F27" s="34"/>
      <c r="G27" s="36"/>
      <c r="H27" s="27"/>
      <c r="I27" s="34">
        <f t="shared" si="1"/>
        <v>0</v>
      </c>
      <c r="J27" s="47"/>
      <c r="K27" s="27"/>
      <c r="L27" s="27"/>
      <c r="M27" s="27"/>
      <c r="N27" s="27">
        <v>0</v>
      </c>
    </row>
    <row r="28" spans="1:14" ht="15.75" thickBot="1" x14ac:dyDescent="0.3">
      <c r="A28" s="12">
        <f t="shared" si="2"/>
        <v>115</v>
      </c>
      <c r="B28" s="11">
        <f t="shared" si="0"/>
        <v>115</v>
      </c>
      <c r="C28" s="25"/>
      <c r="D28" s="26"/>
      <c r="E28" s="27"/>
      <c r="F28" s="34"/>
      <c r="G28" s="36"/>
      <c r="H28" s="27"/>
      <c r="I28" s="34">
        <f t="shared" si="1"/>
        <v>0</v>
      </c>
      <c r="J28" s="47"/>
      <c r="K28" s="27"/>
      <c r="L28" s="27"/>
      <c r="M28" s="27"/>
      <c r="N28" s="27">
        <v>0</v>
      </c>
    </row>
    <row r="29" spans="1:14" ht="15.75" thickBot="1" x14ac:dyDescent="0.3">
      <c r="A29" s="12">
        <f t="shared" si="2"/>
        <v>116</v>
      </c>
      <c r="B29" s="11">
        <f t="shared" si="0"/>
        <v>116</v>
      </c>
      <c r="C29" s="25"/>
      <c r="D29" s="26"/>
      <c r="E29" s="27"/>
      <c r="F29" s="34"/>
      <c r="G29" s="36"/>
      <c r="H29" s="27"/>
      <c r="I29" s="34">
        <f t="shared" si="1"/>
        <v>0</v>
      </c>
      <c r="J29" s="47"/>
      <c r="K29" s="27"/>
      <c r="L29" s="27"/>
      <c r="M29" s="27"/>
      <c r="N29" s="27">
        <v>0</v>
      </c>
    </row>
    <row r="30" spans="1:14" ht="15.75" thickBot="1" x14ac:dyDescent="0.3">
      <c r="A30" s="12">
        <f>A29+1</f>
        <v>117</v>
      </c>
      <c r="B30" s="11">
        <f t="shared" si="0"/>
        <v>117</v>
      </c>
      <c r="C30" s="25"/>
      <c r="D30" s="26"/>
      <c r="E30" s="27"/>
      <c r="F30" s="34"/>
      <c r="G30" s="36"/>
      <c r="H30" s="27"/>
      <c r="I30" s="34">
        <f t="shared" si="1"/>
        <v>0</v>
      </c>
      <c r="J30" s="47"/>
      <c r="K30" s="27"/>
      <c r="L30" s="27"/>
      <c r="M30" s="27"/>
      <c r="N30" s="27">
        <v>0</v>
      </c>
    </row>
    <row r="31" spans="1:14" ht="15.75" thickBot="1" x14ac:dyDescent="0.3">
      <c r="A31" s="12">
        <f>A30+1</f>
        <v>118</v>
      </c>
      <c r="B31" s="11">
        <f t="shared" si="0"/>
        <v>118</v>
      </c>
      <c r="C31" s="25"/>
      <c r="D31" s="26"/>
      <c r="E31" s="27"/>
      <c r="F31" s="34"/>
      <c r="G31" s="36"/>
      <c r="H31" s="27"/>
      <c r="I31" s="34">
        <f t="shared" si="1"/>
        <v>0</v>
      </c>
      <c r="J31" s="47"/>
      <c r="K31" s="27"/>
      <c r="L31" s="27"/>
      <c r="M31" s="27"/>
      <c r="N31" s="27">
        <v>0</v>
      </c>
    </row>
    <row r="32" spans="1:14" ht="15.75" thickBot="1" x14ac:dyDescent="0.3">
      <c r="A32" s="12">
        <f>A31+1</f>
        <v>119</v>
      </c>
      <c r="B32" s="11">
        <f t="shared" si="0"/>
        <v>119</v>
      </c>
      <c r="C32" s="25"/>
      <c r="D32" s="26"/>
      <c r="E32" s="27"/>
      <c r="F32" s="34"/>
      <c r="G32" s="36"/>
      <c r="H32" s="27"/>
      <c r="I32" s="34">
        <f t="shared" si="1"/>
        <v>0</v>
      </c>
      <c r="J32" s="47"/>
      <c r="K32" s="27"/>
      <c r="L32" s="27"/>
      <c r="M32" s="27"/>
      <c r="N32" s="27">
        <v>0</v>
      </c>
    </row>
    <row r="33" spans="1:14" ht="15.75" thickBot="1" x14ac:dyDescent="0.3">
      <c r="A33" s="12">
        <f>IF(MONTH($A$32+1)=MONTH($A$32),$A$32+1,"")</f>
        <v>120</v>
      </c>
      <c r="B33" s="11">
        <f>IF(A33="","",B32+1)</f>
        <v>120</v>
      </c>
      <c r="C33" s="25"/>
      <c r="D33" s="26"/>
      <c r="E33" s="27"/>
      <c r="F33" s="34"/>
      <c r="G33" s="36"/>
      <c r="H33" s="27"/>
      <c r="I33" s="34">
        <f t="shared" si="1"/>
        <v>0</v>
      </c>
      <c r="J33" s="47"/>
      <c r="K33" s="27"/>
      <c r="L33" s="27"/>
      <c r="M33" s="27"/>
      <c r="N33" s="27">
        <v>0</v>
      </c>
    </row>
    <row r="34" spans="1:14" ht="15.75" thickBot="1" x14ac:dyDescent="0.3">
      <c r="A34" s="12">
        <f>IF(MONTH($A$32+2)=MONTH($A$32),$A$32+2,"")</f>
        <v>121</v>
      </c>
      <c r="B34" s="11">
        <f>IF(A34="","",B33+1)</f>
        <v>121</v>
      </c>
      <c r="C34" s="25"/>
      <c r="D34" s="26"/>
      <c r="E34" s="27"/>
      <c r="F34" s="34"/>
      <c r="G34" s="36"/>
      <c r="H34" s="27"/>
      <c r="I34" s="34">
        <f t="shared" si="1"/>
        <v>0</v>
      </c>
      <c r="J34" s="47"/>
      <c r="K34" s="27"/>
      <c r="L34" s="27"/>
      <c r="M34" s="27"/>
      <c r="N34" s="27">
        <v>0</v>
      </c>
    </row>
    <row r="35" spans="1:14" ht="15.75" thickBot="1" x14ac:dyDescent="0.3">
      <c r="A35" s="12" t="str">
        <f>IF(MONTH($A$32+3)=MONTH($A$32),$A$32+3,"")</f>
        <v/>
      </c>
      <c r="B35" s="11" t="str">
        <f>IF(A35="","",B34+1)</f>
        <v/>
      </c>
      <c r="C35" s="25"/>
      <c r="D35" s="26"/>
      <c r="E35" s="26"/>
      <c r="F35" s="42"/>
      <c r="G35" s="43"/>
      <c r="H35" s="26"/>
      <c r="I35" s="34">
        <f t="shared" si="1"/>
        <v>0</v>
      </c>
      <c r="J35" s="47"/>
      <c r="K35" s="27"/>
      <c r="L35" s="27"/>
      <c r="M35" s="27"/>
      <c r="N35" s="27">
        <v>0</v>
      </c>
    </row>
    <row r="36" spans="1:14" ht="15.75" thickBot="1" x14ac:dyDescent="0.3">
      <c r="A36" s="7"/>
      <c r="D36" s="38" t="s">
        <v>9</v>
      </c>
      <c r="E36" s="39"/>
      <c r="F36" s="40"/>
      <c r="G36" s="41"/>
      <c r="H36" s="44" t="s">
        <v>9</v>
      </c>
      <c r="I36" s="35">
        <f>SUM(I5:I35)</f>
        <v>0.5</v>
      </c>
      <c r="J36" s="48">
        <f t="shared" ref="J36:M36" si="3">SUM(J5:J35)</f>
        <v>0</v>
      </c>
      <c r="K36" s="35">
        <f t="shared" si="3"/>
        <v>0</v>
      </c>
      <c r="L36" s="45">
        <f>SUM(L5:L35)</f>
        <v>0</v>
      </c>
      <c r="M36" s="35">
        <f t="shared" si="3"/>
        <v>0.10416666666666674</v>
      </c>
      <c r="N36" s="28">
        <f>SUM(N5:N35)</f>
        <v>0.60416666666666674</v>
      </c>
    </row>
  </sheetData>
  <mergeCells count="6">
    <mergeCell ref="A1:G1"/>
    <mergeCell ref="A2:G2"/>
    <mergeCell ref="H1:K1"/>
    <mergeCell ref="H2:K2"/>
    <mergeCell ref="L1:N1"/>
    <mergeCell ref="L2:N2"/>
  </mergeCells>
  <phoneticPr fontId="5" type="noConversion"/>
  <conditionalFormatting sqref="A5:N35">
    <cfRule type="expression" dxfId="2" priority="1" stopIfTrue="1">
      <formula>COUNTIF(Fériés,$A5)&gt;0</formula>
    </cfRule>
    <cfRule type="expression" dxfId="1" priority="2" stopIfTrue="1">
      <formula>WEEKDAY($A5,2)&gt;5</formula>
    </cfRule>
  </conditionalFormatting>
  <dataValidations count="3">
    <dataValidation type="list" allowBlank="1" showInputMessage="1" showErrorMessage="1" sqref="A2" xr:uid="{00000000-0002-0000-0100-000000000000}">
      <formula1>"Janvier,Février,Mars,Avril,Mai,Juin,Juillet,Août,Septembre,Octobre,Novembre,Décembre"</formula1>
    </dataValidation>
    <dataValidation type="list" allowBlank="1" showInputMessage="1" showErrorMessage="1" sqref="H2" xr:uid="{00000000-0002-0000-0100-000001000000}">
      <formula1>"2016,2017,2018,2019,2020,2021"</formula1>
    </dataValidation>
    <dataValidation type="whole" allowBlank="1" showInputMessage="1" showErrorMessage="1" promptTitle="repas" prompt="1;2" sqref="J5" xr:uid="{B330202C-DC83-4A9E-BD3F-2954B9CBB38D}">
      <formula1>1</formula1>
      <formula2>2</formula2>
    </dataValidation>
  </dataValidations>
  <pageMargins left="0.23622047244094491" right="0.23622047244094491" top="0.15748031496062992" bottom="0.35433070866141736" header="0.31496062992125984" footer="0.31496062992125984"/>
  <pageSetup paperSize="9" scale="93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499984740745262"/>
  </sheetPr>
  <dimension ref="A7:C23"/>
  <sheetViews>
    <sheetView topLeftCell="A3" zoomScaleNormal="100" workbookViewId="0">
      <selection activeCell="F19" sqref="F19"/>
    </sheetView>
  </sheetViews>
  <sheetFormatPr baseColWidth="10" defaultColWidth="9.140625" defaultRowHeight="15" x14ac:dyDescent="0.25"/>
  <cols>
    <col min="1" max="1" width="18.42578125" customWidth="1"/>
    <col min="2" max="2" width="11.42578125" customWidth="1"/>
    <col min="3" max="3" width="8" customWidth="1"/>
    <col min="4" max="216" width="11.42578125" customWidth="1"/>
  </cols>
  <sheetData>
    <row r="7" spans="1:2" ht="15.75" thickBot="1" x14ac:dyDescent="0.3"/>
    <row r="8" spans="1:2" ht="15.75" thickBot="1" x14ac:dyDescent="0.3">
      <c r="A8" s="31"/>
      <c r="B8" s="6" t="e">
        <f>Emargement!#REF!</f>
        <v>#REF!</v>
      </c>
    </row>
    <row r="9" spans="1:2" x14ac:dyDescent="0.25">
      <c r="A9" s="10" t="s">
        <v>35</v>
      </c>
      <c r="B9" s="29"/>
    </row>
    <row r="10" spans="1:2" x14ac:dyDescent="0.25">
      <c r="A10" s="3" t="s">
        <v>36</v>
      </c>
      <c r="B10" s="1"/>
    </row>
    <row r="11" spans="1:2" x14ac:dyDescent="0.25">
      <c r="A11" s="3" t="s">
        <v>6</v>
      </c>
      <c r="B11" s="1"/>
    </row>
    <row r="12" spans="1:2" x14ac:dyDescent="0.25">
      <c r="A12" s="3" t="s">
        <v>7</v>
      </c>
      <c r="B12" s="1"/>
    </row>
    <row r="13" spans="1:2" x14ac:dyDescent="0.25">
      <c r="A13" s="3" t="s">
        <v>31</v>
      </c>
      <c r="B13" s="30"/>
    </row>
    <row r="14" spans="1:2" x14ac:dyDescent="0.25">
      <c r="A14" s="3" t="s">
        <v>32</v>
      </c>
      <c r="B14" s="1"/>
    </row>
    <row r="15" spans="1:2" x14ac:dyDescent="0.25">
      <c r="A15" s="3" t="s">
        <v>8</v>
      </c>
      <c r="B15" s="1"/>
    </row>
    <row r="16" spans="1:2" x14ac:dyDescent="0.25">
      <c r="A16" s="9" t="s">
        <v>34</v>
      </c>
      <c r="B16" s="1"/>
    </row>
    <row r="17" spans="1:3" x14ac:dyDescent="0.25">
      <c r="A17" s="9" t="s">
        <v>37</v>
      </c>
      <c r="B17" s="32"/>
    </row>
    <row r="18" spans="1:3" x14ac:dyDescent="0.25">
      <c r="A18" s="9" t="s">
        <v>38</v>
      </c>
      <c r="B18" s="32"/>
    </row>
    <row r="19" spans="1:3" ht="15.75" thickBot="1" x14ac:dyDescent="0.3">
      <c r="A19" s="4" t="s">
        <v>33</v>
      </c>
      <c r="B19" s="5"/>
    </row>
    <row r="20" spans="1:3" x14ac:dyDescent="0.25">
      <c r="C20" s="2"/>
    </row>
    <row r="21" spans="1:3" x14ac:dyDescent="0.25">
      <c r="B21">
        <f>DAY(DATE(YEAR(Emargement!$A$5),MONTH(Emargement!$A$5)+1,0))</f>
        <v>30</v>
      </c>
      <c r="C21" s="2"/>
    </row>
    <row r="22" spans="1:3" x14ac:dyDescent="0.25">
      <c r="C22" s="2"/>
    </row>
    <row r="23" spans="1:3" x14ac:dyDescent="0.25">
      <c r="C23" s="2"/>
    </row>
  </sheetData>
  <phoneticPr fontId="5" type="noConversion"/>
  <pageMargins left="0.7" right="0.7" top="0.75" bottom="0.75" header="0.3" footer="0.3"/>
  <pageSetup paperSize="9" orientation="landscape" horizont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K21"/>
  <sheetViews>
    <sheetView topLeftCell="A2" workbookViewId="0">
      <selection activeCell="G12" sqref="G12"/>
    </sheetView>
  </sheetViews>
  <sheetFormatPr baseColWidth="10" defaultColWidth="12.5703125" defaultRowHeight="15.75" x14ac:dyDescent="0.25"/>
  <cols>
    <col min="1" max="1" width="2.42578125" style="14" customWidth="1"/>
    <col min="2" max="2" width="26.42578125" style="14" customWidth="1"/>
    <col min="3" max="3" width="3.28515625" style="14" customWidth="1"/>
    <col min="4" max="4" width="32.85546875" style="16" customWidth="1"/>
    <col min="5" max="5" width="3.28515625" style="14" customWidth="1"/>
    <col min="6" max="6" width="17.28515625" style="14" bestFit="1" customWidth="1"/>
    <col min="7" max="10" width="12.5703125" style="14"/>
    <col min="11" max="11" width="12.85546875" style="14" hidden="1" customWidth="1"/>
    <col min="12" max="16384" width="12.5703125" style="14"/>
  </cols>
  <sheetData>
    <row r="1" spans="2:11" x14ac:dyDescent="0.25">
      <c r="B1" s="13"/>
      <c r="C1" s="13"/>
      <c r="D1" s="13"/>
      <c r="K1" s="15">
        <v>2000</v>
      </c>
    </row>
    <row r="2" spans="2:11" x14ac:dyDescent="0.25">
      <c r="K2" s="15">
        <v>2001</v>
      </c>
    </row>
    <row r="3" spans="2:11" x14ac:dyDescent="0.25">
      <c r="B3" s="17"/>
      <c r="C3" s="17"/>
      <c r="D3" s="18"/>
      <c r="K3" s="15">
        <v>2002</v>
      </c>
    </row>
    <row r="4" spans="2:11" x14ac:dyDescent="0.25">
      <c r="B4" s="19" t="s">
        <v>10</v>
      </c>
      <c r="C4" s="20"/>
      <c r="D4" s="21">
        <f>DATE(An,1,1)</f>
        <v>1</v>
      </c>
      <c r="F4" s="22"/>
      <c r="K4" s="15">
        <v>2003</v>
      </c>
    </row>
    <row r="5" spans="2:11" x14ac:dyDescent="0.25">
      <c r="B5" s="19" t="s">
        <v>11</v>
      </c>
      <c r="C5" s="20"/>
      <c r="D5" s="23">
        <f>FLOOR(DATE(An,5,DAY(MINUTE(An/38)/2+56)),7)-34+7*(An=2079)</f>
        <v>106</v>
      </c>
      <c r="F5" s="22"/>
      <c r="K5" s="15">
        <v>2004</v>
      </c>
    </row>
    <row r="6" spans="2:11" x14ac:dyDescent="0.25">
      <c r="B6" s="19" t="s">
        <v>12</v>
      </c>
      <c r="C6" s="20"/>
      <c r="D6" s="23">
        <f>D5+1</f>
        <v>107</v>
      </c>
      <c r="F6" s="24"/>
      <c r="K6" s="15">
        <v>2005</v>
      </c>
    </row>
    <row r="7" spans="2:11" x14ac:dyDescent="0.25">
      <c r="B7" s="19" t="s">
        <v>13</v>
      </c>
      <c r="C7" s="20"/>
      <c r="D7" s="23">
        <f>DATE(An,5,1)</f>
        <v>122</v>
      </c>
      <c r="K7" s="15">
        <v>2006</v>
      </c>
    </row>
    <row r="8" spans="2:11" x14ac:dyDescent="0.25">
      <c r="B8" s="19" t="s">
        <v>14</v>
      </c>
      <c r="C8" s="20"/>
      <c r="D8" s="23">
        <f>DATE(An,5,8)</f>
        <v>129</v>
      </c>
      <c r="K8" s="15">
        <v>2007</v>
      </c>
    </row>
    <row r="9" spans="2:11" x14ac:dyDescent="0.25">
      <c r="B9" s="19" t="s">
        <v>15</v>
      </c>
      <c r="C9" s="20"/>
      <c r="D9" s="23">
        <f>D5+39</f>
        <v>145</v>
      </c>
      <c r="K9" s="15">
        <v>2008</v>
      </c>
    </row>
    <row r="10" spans="2:11" x14ac:dyDescent="0.25">
      <c r="B10" s="19" t="s">
        <v>16</v>
      </c>
      <c r="C10" s="20"/>
      <c r="D10" s="21">
        <f>D5+49</f>
        <v>155</v>
      </c>
      <c r="K10" s="15">
        <v>2009</v>
      </c>
    </row>
    <row r="11" spans="2:11" x14ac:dyDescent="0.25">
      <c r="B11" s="19" t="s">
        <v>17</v>
      </c>
      <c r="C11" s="20"/>
      <c r="D11" s="21">
        <f>D10+1</f>
        <v>156</v>
      </c>
      <c r="K11" s="15">
        <v>2010</v>
      </c>
    </row>
    <row r="12" spans="2:11" x14ac:dyDescent="0.25">
      <c r="B12" s="19" t="s">
        <v>18</v>
      </c>
      <c r="C12" s="20"/>
      <c r="D12" s="21">
        <f>DATE(An,7,14)</f>
        <v>196</v>
      </c>
      <c r="K12" s="15">
        <v>2011</v>
      </c>
    </row>
    <row r="13" spans="2:11" x14ac:dyDescent="0.25">
      <c r="B13" s="19" t="s">
        <v>19</v>
      </c>
      <c r="C13" s="20"/>
      <c r="D13" s="21">
        <f>DATE(An,8,15)</f>
        <v>228</v>
      </c>
      <c r="F13" s="22"/>
      <c r="K13" s="15">
        <v>2012</v>
      </c>
    </row>
    <row r="14" spans="2:11" x14ac:dyDescent="0.25">
      <c r="B14" s="19" t="s">
        <v>20</v>
      </c>
      <c r="C14" s="20"/>
      <c r="D14" s="21">
        <f>DATE(An,11,1)</f>
        <v>306</v>
      </c>
      <c r="K14" s="15">
        <v>2013</v>
      </c>
    </row>
    <row r="15" spans="2:11" x14ac:dyDescent="0.25">
      <c r="B15" s="19" t="s">
        <v>21</v>
      </c>
      <c r="C15" s="20"/>
      <c r="D15" s="21">
        <f>DATE(An,11,11)</f>
        <v>316</v>
      </c>
      <c r="K15" s="15">
        <v>2014</v>
      </c>
    </row>
    <row r="16" spans="2:11" x14ac:dyDescent="0.25">
      <c r="B16" s="19" t="s">
        <v>22</v>
      </c>
      <c r="C16" s="20"/>
      <c r="D16" s="21">
        <f>DATE(An,12,25)</f>
        <v>360</v>
      </c>
      <c r="K16" s="15">
        <v>2015</v>
      </c>
    </row>
    <row r="17" spans="2:4" x14ac:dyDescent="0.25">
      <c r="B17" s="17"/>
      <c r="C17" s="17"/>
      <c r="D17" s="18"/>
    </row>
    <row r="18" spans="2:4" x14ac:dyDescent="0.25">
      <c r="B18" s="17"/>
      <c r="C18" s="17"/>
      <c r="D18" s="18"/>
    </row>
    <row r="19" spans="2:4" x14ac:dyDescent="0.25">
      <c r="B19" s="17"/>
      <c r="C19" s="17"/>
      <c r="D19" s="18"/>
    </row>
    <row r="20" spans="2:4" x14ac:dyDescent="0.25">
      <c r="B20" s="17"/>
      <c r="C20" s="17"/>
      <c r="D20" s="18"/>
    </row>
    <row r="21" spans="2:4" x14ac:dyDescent="0.25">
      <c r="B21" s="17"/>
      <c r="C21" s="17"/>
      <c r="D21" s="18"/>
    </row>
  </sheetData>
  <phoneticPr fontId="7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Emargement</vt:lpstr>
      <vt:lpstr>Récap</vt:lpstr>
      <vt:lpstr>Fériés</vt:lpstr>
      <vt:lpstr>An</vt:lpstr>
      <vt:lpstr>Fériés</vt:lpstr>
      <vt:lpstr>Emargement!repas</vt:lpstr>
      <vt:lpstr>repas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2018-04-08T07:34:27Z</dcterms:modified>
</cp:coreProperties>
</file>