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omments2.xml" ContentType="application/vnd.openxmlformats-officedocument.spreadsheetml.comments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126"/>
  <workbookPr filterPrivacy="1" defaultThemeVersion="124226"/>
  <xr:revisionPtr revIDLastSave="0" documentId="8_{7519E034-EBA3-4137-9CF6-537B1A8344A7}" xr6:coauthVersionLast="31" xr6:coauthVersionMax="31" xr10:uidLastSave="{00000000-0000-0000-0000-000000000000}"/>
  <bookViews>
    <workbookView xWindow="480" yWindow="420" windowWidth="15480" windowHeight="11520" activeTab="1" xr2:uid="{00000000-000D-0000-FFFF-FFFF00000000}"/>
  </bookViews>
  <sheets>
    <sheet name="Récap" sheetId="1" r:id="rId1"/>
    <sheet name="Emargement" sheetId="3" r:id="rId2"/>
    <sheet name="Fériés" sheetId="4" r:id="rId3"/>
  </sheets>
  <externalReferences>
    <externalReference r:id="rId4"/>
  </externalReferences>
  <definedNames>
    <definedName name="An">Emargement!$H$3</definedName>
    <definedName name="AnnéeCalendrier">[1]Janvier!$AH$4</definedName>
    <definedName name="CléCongé">[1]Janvier!$C$2</definedName>
    <definedName name="CléMaladie">[1]Janvier!$J$2</definedName>
    <definedName name="CléPersonnalisée1">[1]Janvier!$M$2</definedName>
    <definedName name="CléPersonnalisée2">[1]Janvier!$R$2</definedName>
    <definedName name="CléPersonnel">[1]Janvier!$F$2</definedName>
    <definedName name="Fériés">Fériés!$D$4:$D$16</definedName>
    <definedName name="Jours">DAY(DATE(YEAR(Emargement!$B$9),MONTH(Emargement!$B$9)+1,0))</definedName>
  </definedNames>
  <calcPr calcId="179016"/>
</workbook>
</file>

<file path=xl/calcChain.xml><?xml version="1.0" encoding="utf-8"?>
<calcChain xmlns="http://schemas.openxmlformats.org/spreadsheetml/2006/main">
  <c r="J9" i="3" l="1"/>
  <c r="B8" i="1" l="1"/>
  <c r="O40" i="3" l="1"/>
  <c r="B9" i="1" s="1"/>
  <c r="B15" i="1" s="1"/>
  <c r="D4" i="4"/>
  <c r="D16" i="4"/>
  <c r="D15" i="4"/>
  <c r="D14" i="4"/>
  <c r="D13" i="4"/>
  <c r="D12" i="4"/>
  <c r="D8" i="4"/>
  <c r="D7" i="4"/>
  <c r="D5" i="4"/>
  <c r="D6" i="4" s="1"/>
  <c r="B9" i="3"/>
  <c r="B21" i="1" s="1"/>
  <c r="D10" i="4" l="1"/>
  <c r="D11" i="4" s="1"/>
  <c r="B10" i="3"/>
  <c r="D9" i="4"/>
  <c r="C9" i="3"/>
  <c r="B11" i="3" l="1"/>
  <c r="C10" i="3"/>
  <c r="C11" i="3" l="1"/>
  <c r="B12" i="3"/>
  <c r="B13" i="3" l="1"/>
  <c r="C12" i="3"/>
  <c r="B14" i="3" l="1"/>
  <c r="C13" i="3"/>
  <c r="C14" i="3" l="1"/>
  <c r="B15" i="3"/>
  <c r="B16" i="3" l="1"/>
  <c r="C15" i="3"/>
  <c r="B17" i="3" l="1"/>
  <c r="C16" i="3"/>
  <c r="B18" i="3" l="1"/>
  <c r="C17" i="3"/>
  <c r="B19" i="3" l="1"/>
  <c r="C18" i="3"/>
  <c r="B20" i="3" l="1"/>
  <c r="C19" i="3"/>
  <c r="B21" i="3" l="1"/>
  <c r="C20" i="3"/>
  <c r="B22" i="3" l="1"/>
  <c r="C21" i="3"/>
  <c r="C22" i="3" l="1"/>
  <c r="B23" i="3"/>
  <c r="C23" i="3" l="1"/>
  <c r="B24" i="3"/>
  <c r="B25" i="3" l="1"/>
  <c r="C24" i="3"/>
  <c r="B26" i="3" l="1"/>
  <c r="C25" i="3"/>
  <c r="B27" i="3" l="1"/>
  <c r="C26" i="3"/>
  <c r="B28" i="3" l="1"/>
  <c r="C27" i="3"/>
  <c r="B29" i="3" l="1"/>
  <c r="C28" i="3"/>
  <c r="C29" i="3" l="1"/>
  <c r="B30" i="3"/>
  <c r="C30" i="3" l="1"/>
  <c r="B31" i="3"/>
  <c r="B32" i="3" l="1"/>
  <c r="C31" i="3"/>
  <c r="C32" i="3" l="1"/>
  <c r="B33" i="3"/>
  <c r="B34" i="3" l="1"/>
  <c r="C33" i="3"/>
  <c r="B35" i="3" l="1"/>
  <c r="C34" i="3"/>
  <c r="B36" i="3" l="1"/>
  <c r="C35" i="3"/>
  <c r="B37" i="3" l="1"/>
  <c r="B39" i="3"/>
  <c r="B38" i="3"/>
  <c r="C36" i="3"/>
  <c r="B13" i="1"/>
  <c r="C39" i="3" l="1"/>
  <c r="C37" i="3"/>
  <c r="C38" i="3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Auteur</author>
  </authors>
  <commentList>
    <comment ref="A9" authorId="0" shapeId="0" xr:uid="{00000000-0006-0000-0000-000001000000}">
      <text>
        <r>
          <rPr>
            <b/>
            <sz val="9"/>
            <color indexed="81"/>
            <rFont val="Tahoma"/>
            <family val="2"/>
          </rPr>
          <t>Total des heures travaillées clients</t>
        </r>
      </text>
    </comment>
    <comment ref="A10" authorId="0" shapeId="0" xr:uid="{FE0F5B17-22B6-4988-ABB6-92A9FE9FDDE5}">
      <text>
        <r>
          <rPr>
            <b/>
            <sz val="9"/>
            <color indexed="81"/>
            <rFont val="Tahoma"/>
            <family val="2"/>
          </rPr>
          <t>marco:</t>
        </r>
        <r>
          <rPr>
            <sz val="9"/>
            <color indexed="81"/>
            <rFont val="Tahoma"/>
            <family val="2"/>
          </rPr>
          <t xml:space="preserve">
total des heures garages</t>
        </r>
      </text>
    </comment>
    <comment ref="A11" authorId="0" shapeId="0" xr:uid="{00000000-0006-0000-0000-000002000000}">
      <text>
        <r>
          <rPr>
            <b/>
            <sz val="9"/>
            <color indexed="81"/>
            <rFont val="Tahoma"/>
            <family val="2"/>
          </rPr>
          <t>Correspond à 151,67</t>
        </r>
      </text>
    </comment>
    <comment ref="A12" authorId="0" shapeId="0" xr:uid="{00000000-0006-0000-0000-000003000000}">
      <text>
        <r>
          <rPr>
            <b/>
            <sz val="9"/>
            <color indexed="81"/>
            <rFont val="Tahoma"/>
            <family val="2"/>
          </rPr>
          <t xml:space="preserve">j' attend les horaires de nuits de debut et de fin. </t>
        </r>
      </text>
    </comment>
    <comment ref="A13" authorId="0" shapeId="0" xr:uid="{00000000-0006-0000-0000-000004000000}">
      <text>
        <r>
          <rPr>
            <b/>
            <sz val="9"/>
            <color indexed="81"/>
            <rFont val="Tahoma"/>
            <family val="2"/>
          </rPr>
          <t>nombre de jours de dimanche et/ou jour feriée travaillé</t>
        </r>
      </text>
    </comment>
    <comment ref="A14" authorId="0" shapeId="0" xr:uid="{00000000-0006-0000-0000-000005000000}">
      <text>
        <r>
          <rPr>
            <b/>
            <sz val="9"/>
            <color indexed="81"/>
            <rFont val="Tahoma"/>
            <family val="2"/>
          </rPr>
          <t xml:space="preserve">total des repas </t>
        </r>
      </text>
    </comment>
    <comment ref="A15" authorId="0" shapeId="0" xr:uid="{00000000-0006-0000-0000-000006000000}">
      <text>
        <r>
          <rPr>
            <b/>
            <sz val="9"/>
            <color indexed="81"/>
            <rFont val="Tahoma"/>
            <family val="2"/>
          </rPr>
          <t xml:space="preserve">La différence entre les heures de base et les heure amplitude
</t>
        </r>
      </text>
    </comment>
    <comment ref="A18" authorId="0" shapeId="0" xr:uid="{9332188E-EAB6-4AF3-A62F-6780E5F9E8BF}">
      <text>
        <r>
          <rPr>
            <b/>
            <sz val="9"/>
            <color indexed="81"/>
            <rFont val="Tahoma"/>
            <family val="2"/>
          </rPr>
          <t>marco: total des heures garages + nettoyage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19" authorId="0" shapeId="0" xr:uid="{00000000-0006-0000-0000-000007000000}">
      <text>
        <r>
          <rPr>
            <b/>
            <sz val="9"/>
            <color indexed="81"/>
            <rFont val="Tahoma"/>
            <family val="2"/>
          </rPr>
          <t>ecart entre les heure client et l'amplitude horaire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Auteur</author>
  </authors>
  <commentList>
    <comment ref="B3" authorId="0" shapeId="0" xr:uid="{00000000-0006-0000-0100-000001000000}">
      <text>
        <r>
          <rPr>
            <b/>
            <sz val="9"/>
            <color indexed="81"/>
            <rFont val="Tahoma"/>
            <family val="2"/>
          </rPr>
          <t>En notant le mois ici les bon jours et les bonne date s'affiche dans le tableau si dessous</t>
        </r>
      </text>
    </comment>
    <comment ref="F5" authorId="0" shapeId="0" xr:uid="{9699943F-2B45-446C-918B-61CA18E9EE85}">
      <text>
        <r>
          <rPr>
            <b/>
            <sz val="9"/>
            <color indexed="81"/>
            <rFont val="Tahoma"/>
            <family val="2"/>
          </rPr>
          <t>marco: joindre un tableaux dans recap automatique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F7" authorId="0" shapeId="0" xr:uid="{52663B12-B081-474B-81EB-B800220F405C}">
      <text>
        <r>
          <rPr>
            <b/>
            <sz val="9"/>
            <color indexed="81"/>
            <rFont val="Tahoma"/>
            <family val="2"/>
          </rPr>
          <t>marco:</t>
        </r>
        <r>
          <rPr>
            <sz val="9"/>
            <color indexed="81"/>
            <rFont val="Tahoma"/>
            <family val="2"/>
          </rPr>
          <t xml:space="preserve">
attention les horaires de debut peuvent changer de journée entre le début et la fin de garage ou meme la fin du client 
exemple debut : 19h garage  20h client  fin client  01h15 fin garage 2h</t>
        </r>
      </text>
    </comment>
    <comment ref="B8" authorId="0" shapeId="0" xr:uid="{00000000-0006-0000-0100-000003000000}">
      <text>
        <r>
          <rPr>
            <b/>
            <sz val="9"/>
            <color indexed="81"/>
            <rFont val="Tahoma"/>
            <family val="2"/>
          </rPr>
          <t xml:space="preserve">Jour de la semaine
</t>
        </r>
      </text>
    </comment>
    <comment ref="C8" authorId="0" shapeId="0" xr:uid="{00000000-0006-0000-0100-000004000000}">
      <text>
        <r>
          <rPr>
            <b/>
            <sz val="9"/>
            <color indexed="81"/>
            <rFont val="Tahoma"/>
            <family val="2"/>
          </rPr>
          <t>Date (1/2/3/…/12)
corespondant au jour de la semaine.
Comme calendrier</t>
        </r>
      </text>
    </comment>
    <comment ref="D8" authorId="0" shapeId="0" xr:uid="{00000000-0006-0000-0100-000005000000}">
      <text>
        <r>
          <rPr>
            <b/>
            <sz val="9"/>
            <color indexed="81"/>
            <rFont val="Tahoma"/>
            <family val="2"/>
          </rPr>
          <t xml:space="preserve">Heure comencement de la journée
</t>
        </r>
      </text>
    </comment>
    <comment ref="E8" authorId="0" shapeId="0" xr:uid="{00000000-0006-0000-0100-000006000000}">
      <text>
        <r>
          <rPr>
            <b/>
            <sz val="9"/>
            <color indexed="81"/>
            <rFont val="Tahoma"/>
            <family val="2"/>
          </rPr>
          <t xml:space="preserve">Heure fin de la journée
</t>
        </r>
      </text>
    </comment>
    <comment ref="K8" authorId="0" shapeId="0" xr:uid="{38BA2C46-F2AE-42DA-B1A2-CD62B5ADEF37}">
      <text>
        <r>
          <rPr>
            <b/>
            <sz val="9"/>
            <color indexed="81"/>
            <rFont val="Tahoma"/>
            <family val="2"/>
          </rPr>
          <t>marco: selection entre 0 1 2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M8" authorId="0" shapeId="0" xr:uid="{9D110303-22A4-4978-A4E3-686F0999864E}">
      <text>
        <r>
          <rPr>
            <b/>
            <sz val="9"/>
            <color indexed="81"/>
            <rFont val="Tahoma"/>
            <family val="2"/>
          </rPr>
          <t>marco:</t>
        </r>
        <r>
          <rPr>
            <sz val="9"/>
            <color indexed="81"/>
            <rFont val="Tahoma"/>
            <family val="2"/>
          </rPr>
          <t xml:space="preserve">
slection oui ou non</t>
        </r>
      </text>
    </comment>
    <comment ref="N8" authorId="0" shapeId="0" xr:uid="{BBAF6805-F2F7-432D-84E7-895885C79831}">
      <text>
        <r>
          <rPr>
            <b/>
            <sz val="9"/>
            <color indexed="81"/>
            <rFont val="Tahoma"/>
            <family val="2"/>
          </rPr>
          <t>marco:</t>
        </r>
        <r>
          <rPr>
            <sz val="9"/>
            <color indexed="81"/>
            <rFont val="Tahoma"/>
            <family val="2"/>
          </rPr>
          <t xml:space="preserve">
heure ecart entre les heure client et les heure garage</t>
        </r>
      </text>
    </comment>
    <comment ref="O8" authorId="0" shapeId="0" xr:uid="{00000000-0006-0000-0100-000007000000}">
      <text>
        <r>
          <rPr>
            <b/>
            <sz val="9"/>
            <color indexed="81"/>
            <rFont val="Tahoma"/>
            <family val="2"/>
          </rPr>
          <t>Total des heures travaillée dans la journée</t>
        </r>
      </text>
    </comment>
  </commentList>
</comments>
</file>

<file path=xl/sharedStrings.xml><?xml version="1.0" encoding="utf-8"?>
<sst xmlns="http://schemas.openxmlformats.org/spreadsheetml/2006/main" count="46" uniqueCount="44">
  <si>
    <t>Mois</t>
  </si>
  <si>
    <t>Année</t>
  </si>
  <si>
    <t>Jours</t>
  </si>
  <si>
    <t>Date</t>
  </si>
  <si>
    <t>Heure début</t>
  </si>
  <si>
    <t>Heure fin</t>
  </si>
  <si>
    <t>Heure de Base</t>
  </si>
  <si>
    <t>Heure de Nuit</t>
  </si>
  <si>
    <t>Heure sup.</t>
  </si>
  <si>
    <t>Total</t>
  </si>
  <si>
    <t>Jour de l'an</t>
  </si>
  <si>
    <t>Pâques</t>
  </si>
  <si>
    <t>Lundi de Pâques</t>
  </si>
  <si>
    <t>Fête du travail</t>
  </si>
  <si>
    <t>Armistice 1945</t>
  </si>
  <si>
    <t xml:space="preserve">Ascension </t>
  </si>
  <si>
    <t xml:space="preserve">Pentecôte </t>
  </si>
  <si>
    <t>Lundi de Pentecote</t>
  </si>
  <si>
    <t>Fête nationale</t>
  </si>
  <si>
    <t>Assomption</t>
  </si>
  <si>
    <t>Toussaint</t>
  </si>
  <si>
    <t>Armistice 1918</t>
  </si>
  <si>
    <t>NOEL</t>
  </si>
  <si>
    <t>Le Docteur Excel Pratique</t>
  </si>
  <si>
    <t xml:space="preserve">Marc </t>
  </si>
  <si>
    <t>Avril</t>
  </si>
  <si>
    <t>heure debut garage</t>
  </si>
  <si>
    <t>heure debut client</t>
  </si>
  <si>
    <t>heure fin client</t>
  </si>
  <si>
    <t>heure fin garage</t>
  </si>
  <si>
    <t xml:space="preserve">repas </t>
  </si>
  <si>
    <t>découcher</t>
  </si>
  <si>
    <t>amplitude</t>
  </si>
  <si>
    <t>ecart</t>
  </si>
  <si>
    <t>nbr Dimanche</t>
  </si>
  <si>
    <t>nbr de repas</t>
  </si>
  <si>
    <t>heure d'eccart</t>
  </si>
  <si>
    <t>nbr découché</t>
  </si>
  <si>
    <t>Heure client</t>
  </si>
  <si>
    <t>amplitude horraires</t>
  </si>
  <si>
    <t>heure de néttoyage</t>
  </si>
  <si>
    <t>total des heures</t>
  </si>
  <si>
    <t xml:space="preserve"> 08:00:00</t>
  </si>
  <si>
    <t>Total heure client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</si>
</sst>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7">
    <numFmt numFmtId="164" formatCode="ddd"/>
    <numFmt numFmtId="165" formatCode="d"/>
    <numFmt numFmtId="166" formatCode="dddd\ dd\ mmmm\ yyyy"/>
    <numFmt numFmtId="167" formatCode="[$-F800]dddd\,\ mmmm\ dd\,\ yyyy"/>
    <numFmt numFmtId="168" formatCode="[hh]:mm"/>
    <numFmt numFmtId="170" formatCode="h:mm;@"/>
    <numFmt numFmtId="172" formatCode="[$-F400]h:mm:ss\ AM/PM"/>
  </numFmts>
  <fonts count="14" x14ac:knownFonts="1">
    <font>
      <sz val="11"/>
      <color theme="1"/>
      <name val="Calibri"/>
      <family val="2"/>
      <scheme val="minor"/>
    </font>
    <font>
      <sz val="10"/>
      <color indexed="8"/>
      <name val="Calibri"/>
      <family val="2"/>
    </font>
    <font>
      <b/>
      <sz val="9"/>
      <color indexed="81"/>
      <name val="Tahoma"/>
      <family val="2"/>
    </font>
    <font>
      <b/>
      <sz val="10"/>
      <color indexed="10"/>
      <name val="Calibri"/>
      <family val="2"/>
    </font>
    <font>
      <b/>
      <sz val="11"/>
      <color indexed="8"/>
      <name val="Calibri"/>
      <family val="2"/>
    </font>
    <font>
      <sz val="8"/>
      <name val="Calibri"/>
      <family val="2"/>
    </font>
    <font>
      <sz val="12"/>
      <name val="Times New Roman"/>
      <family val="1"/>
    </font>
    <font>
      <sz val="8"/>
      <name val="Times New Roman"/>
      <family val="1"/>
    </font>
    <font>
      <sz val="12"/>
      <color indexed="12"/>
      <name val="Times New Roman"/>
      <family val="1"/>
    </font>
    <font>
      <sz val="10"/>
      <name val="Arial"/>
      <family val="2"/>
    </font>
    <font>
      <sz val="12"/>
      <name val="Arial"/>
      <family val="2"/>
    </font>
    <font>
      <sz val="11"/>
      <color rgb="FFFF0000"/>
      <name val="Calibri"/>
      <family val="2"/>
      <scheme val="minor"/>
    </font>
    <font>
      <sz val="11"/>
      <color theme="1"/>
      <name val="Calibri"/>
      <family val="2"/>
      <scheme val="minor"/>
    </font>
    <font>
      <sz val="9"/>
      <color indexed="81"/>
      <name val="Tahoma"/>
      <family val="2"/>
    </font>
  </fonts>
  <fills count="8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theme="1"/>
        <bgColor indexed="64"/>
      </patternFill>
    </fill>
  </fills>
  <borders count="2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4">
    <xf numFmtId="0" fontId="0" fillId="0" borderId="0"/>
    <xf numFmtId="0" fontId="11" fillId="0" borderId="0" applyNumberFormat="0" applyFill="0" applyBorder="0" applyAlignment="0" applyProtection="0"/>
    <xf numFmtId="0" fontId="6" fillId="0" borderId="0"/>
    <xf numFmtId="0" fontId="12" fillId="0" borderId="0" applyNumberFormat="0" applyFill="0" applyBorder="0">
      <alignment horizontal="left" vertical="center" wrapText="1" indent="2"/>
    </xf>
  </cellStyleXfs>
  <cellXfs count="55">
    <xf numFmtId="0" fontId="0" fillId="0" borderId="0" xfId="0"/>
    <xf numFmtId="0" fontId="0" fillId="0" borderId="1" xfId="0" applyBorder="1"/>
    <xf numFmtId="0" fontId="0" fillId="0" borderId="0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1" fillId="0" borderId="0" xfId="0" applyFont="1"/>
    <xf numFmtId="0" fontId="1" fillId="0" borderId="7" xfId="0" applyFont="1" applyBorder="1" applyAlignment="1">
      <alignment horizontal="center" vertical="center"/>
    </xf>
    <xf numFmtId="0" fontId="1" fillId="0" borderId="8" xfId="0" applyFont="1" applyBorder="1"/>
    <xf numFmtId="0" fontId="0" fillId="0" borderId="9" xfId="0" applyBorder="1"/>
    <xf numFmtId="0" fontId="0" fillId="0" borderId="10" xfId="0" applyBorder="1"/>
    <xf numFmtId="0" fontId="1" fillId="0" borderId="7" xfId="0" applyFont="1" applyBorder="1"/>
    <xf numFmtId="164" fontId="1" fillId="2" borderId="11" xfId="0" applyNumberFormat="1" applyFont="1" applyFill="1" applyBorder="1" applyAlignment="1">
      <alignment horizontal="center"/>
    </xf>
    <xf numFmtId="165" fontId="1" fillId="3" borderId="12" xfId="0" applyNumberFormat="1" applyFont="1" applyFill="1" applyBorder="1" applyAlignment="1">
      <alignment horizontal="center"/>
    </xf>
    <xf numFmtId="164" fontId="1" fillId="2" borderId="13" xfId="0" applyNumberFormat="1" applyFont="1" applyFill="1" applyBorder="1" applyAlignment="1">
      <alignment horizontal="center"/>
    </xf>
    <xf numFmtId="0" fontId="8" fillId="0" borderId="0" xfId="2" applyFont="1" applyAlignment="1">
      <alignment horizontal="center"/>
    </xf>
    <xf numFmtId="0" fontId="6" fillId="0" borderId="0" xfId="2"/>
    <xf numFmtId="0" fontId="6" fillId="0" borderId="0" xfId="2" applyNumberFormat="1" applyBorder="1" applyAlignment="1">
      <alignment horizontal="center" wrapText="1"/>
    </xf>
    <xf numFmtId="0" fontId="6" fillId="0" borderId="0" xfId="2" applyAlignment="1">
      <alignment horizontal="center"/>
    </xf>
    <xf numFmtId="0" fontId="6" fillId="0" borderId="0" xfId="2" applyBorder="1"/>
    <xf numFmtId="0" fontId="6" fillId="0" borderId="0" xfId="2" applyBorder="1" applyAlignment="1">
      <alignment horizontal="center"/>
    </xf>
    <xf numFmtId="0" fontId="9" fillId="4" borderId="0" xfId="2" applyFont="1" applyFill="1" applyBorder="1"/>
    <xf numFmtId="0" fontId="10" fillId="4" borderId="0" xfId="2" applyFont="1" applyFill="1" applyBorder="1"/>
    <xf numFmtId="166" fontId="9" fillId="4" borderId="0" xfId="2" applyNumberFormat="1" applyFont="1" applyFill="1" applyBorder="1" applyAlignment="1">
      <alignment horizontal="center"/>
    </xf>
    <xf numFmtId="14" fontId="6" fillId="0" borderId="0" xfId="2" applyNumberFormat="1"/>
    <xf numFmtId="167" fontId="9" fillId="4" borderId="0" xfId="2" applyNumberFormat="1" applyFont="1" applyFill="1" applyBorder="1" applyAlignment="1">
      <alignment horizontal="center"/>
    </xf>
    <xf numFmtId="2" fontId="6" fillId="0" borderId="0" xfId="2" applyNumberFormat="1"/>
    <xf numFmtId="20" fontId="1" fillId="0" borderId="14" xfId="0" applyNumberFormat="1" applyFont="1" applyBorder="1"/>
    <xf numFmtId="20" fontId="1" fillId="0" borderId="1" xfId="0" applyNumberFormat="1" applyFont="1" applyBorder="1"/>
    <xf numFmtId="20" fontId="1" fillId="0" borderId="15" xfId="0" applyNumberFormat="1" applyFont="1" applyBorder="1"/>
    <xf numFmtId="168" fontId="3" fillId="0" borderId="7" xfId="0" applyNumberFormat="1" applyFont="1" applyBorder="1"/>
    <xf numFmtId="2" fontId="0" fillId="0" borderId="16" xfId="0" applyNumberFormat="1" applyBorder="1"/>
    <xf numFmtId="2" fontId="0" fillId="0" borderId="1" xfId="0" applyNumberFormat="1" applyBorder="1"/>
    <xf numFmtId="0" fontId="0" fillId="7" borderId="2" xfId="0" applyFill="1" applyBorder="1"/>
    <xf numFmtId="0" fontId="0" fillId="0" borderId="23" xfId="0" applyBorder="1"/>
    <xf numFmtId="0" fontId="11" fillId="0" borderId="0" xfId="1" applyAlignment="1">
      <alignment horizontal="center"/>
    </xf>
    <xf numFmtId="0" fontId="0" fillId="0" borderId="0" xfId="0" applyBorder="1" applyAlignment="1">
      <alignment horizontal="center" vertical="center"/>
    </xf>
    <xf numFmtId="0" fontId="4" fillId="0" borderId="20" xfId="0" applyFont="1" applyBorder="1" applyAlignment="1">
      <alignment horizontal="center"/>
    </xf>
    <xf numFmtId="0" fontId="4" fillId="0" borderId="21" xfId="0" applyFont="1" applyBorder="1" applyAlignment="1">
      <alignment horizontal="center"/>
    </xf>
    <xf numFmtId="0" fontId="0" fillId="0" borderId="22" xfId="0" applyBorder="1" applyAlignment="1">
      <alignment horizontal="center"/>
    </xf>
    <xf numFmtId="0" fontId="0" fillId="0" borderId="20" xfId="0" applyBorder="1" applyAlignment="1">
      <alignment horizontal="center"/>
    </xf>
    <xf numFmtId="0" fontId="0" fillId="6" borderId="18" xfId="0" applyFill="1" applyBorder="1" applyAlignment="1">
      <alignment horizontal="center" vertical="center"/>
    </xf>
    <xf numFmtId="0" fontId="0" fillId="6" borderId="19" xfId="0" applyFill="1" applyBorder="1" applyAlignment="1">
      <alignment horizontal="center" vertical="center"/>
    </xf>
    <xf numFmtId="0" fontId="0" fillId="5" borderId="17" xfId="0" applyFill="1" applyBorder="1" applyAlignment="1">
      <alignment horizontal="center" vertical="center"/>
    </xf>
    <xf numFmtId="0" fontId="0" fillId="5" borderId="18" xfId="0" applyFill="1" applyBorder="1" applyAlignment="1">
      <alignment horizontal="center" vertical="center"/>
    </xf>
    <xf numFmtId="170" fontId="0" fillId="0" borderId="0" xfId="0" applyNumberFormat="1"/>
    <xf numFmtId="170" fontId="1" fillId="0" borderId="8" xfId="0" applyNumberFormat="1" applyFont="1" applyBorder="1"/>
    <xf numFmtId="170" fontId="1" fillId="0" borderId="15" xfId="0" applyNumberFormat="1" applyFont="1" applyBorder="1"/>
    <xf numFmtId="170" fontId="1" fillId="0" borderId="7" xfId="0" applyNumberFormat="1" applyFont="1" applyBorder="1"/>
    <xf numFmtId="172" fontId="1" fillId="0" borderId="15" xfId="0" applyNumberFormat="1" applyFont="1" applyBorder="1"/>
    <xf numFmtId="172" fontId="0" fillId="0" borderId="0" xfId="0" applyNumberFormat="1"/>
    <xf numFmtId="172" fontId="1" fillId="0" borderId="8" xfId="0" applyNumberFormat="1" applyFont="1" applyBorder="1"/>
    <xf numFmtId="172" fontId="1" fillId="0" borderId="7" xfId="0" applyNumberFormat="1" applyFont="1" applyBorder="1"/>
    <xf numFmtId="0" fontId="1" fillId="0" borderId="15" xfId="0" applyNumberFormat="1" applyFont="1" applyBorder="1"/>
  </cellXfs>
  <cellStyles count="4">
    <cellStyle name="Avertissement" xfId="1" builtinId="11"/>
    <cellStyle name="Employé" xfId="3" xr:uid="{596BA36D-2FDB-4C49-B4BB-FABDA58BEEDE}"/>
    <cellStyle name="Normal" xfId="0" builtinId="0"/>
    <cellStyle name="Normal_feries" xfId="2" xr:uid="{00000000-0005-0000-0000-000002000000}"/>
  </cellStyles>
  <dxfs count="16">
    <dxf>
      <fill>
        <patternFill>
          <bgColor indexed="57"/>
        </patternFill>
      </fill>
    </dxf>
    <dxf>
      <fill>
        <patternFill>
          <bgColor indexed="47"/>
        </patternFill>
      </fill>
    </dxf>
    <dxf>
      <fill>
        <patternFill>
          <bgColor indexed="53"/>
        </patternFill>
      </fill>
    </dxf>
    <dxf>
      <fill>
        <patternFill patternType="solid">
          <bgColor theme="6" tint="0.79998168889431442"/>
        </patternFill>
      </fill>
      <border diagonalUp="0" diagonalDown="0">
        <left/>
        <right/>
        <top style="thin">
          <color theme="0" tint="-0.14996795556505021"/>
        </top>
        <bottom style="medium">
          <color theme="2" tint="-0.499984740745262"/>
        </bottom>
        <vertical/>
        <horizontal/>
      </border>
    </dxf>
    <dxf>
      <font>
        <color theme="1"/>
      </font>
      <fill>
        <patternFill patternType="solid">
          <bgColor theme="6" tint="0.79998168889431442"/>
        </patternFill>
      </fill>
      <border diagonalUp="0" diagonalDown="0">
        <left/>
        <right/>
        <top style="thin">
          <color theme="0" tint="-0.14993743705557422"/>
        </top>
        <bottom style="medium">
          <color theme="2" tint="-0.499984740745262"/>
        </bottom>
        <vertical/>
        <horizontal style="thin">
          <color theme="0" tint="-0.14993743705557422"/>
        </horizontal>
      </border>
    </dxf>
    <dxf>
      <font>
        <color theme="1"/>
      </font>
      <fill>
        <patternFill patternType="solid">
          <bgColor theme="2"/>
        </patternFill>
      </fill>
      <border diagonalUp="0" diagonalDown="0">
        <left/>
        <right/>
        <top/>
        <bottom style="thin">
          <color theme="0" tint="-0.14996795556505021"/>
        </bottom>
        <vertical/>
        <horizontal/>
      </border>
    </dxf>
    <dxf>
      <font>
        <color theme="1"/>
      </font>
      <fill>
        <patternFill patternType="none">
          <bgColor auto="1"/>
        </patternFill>
      </fill>
      <border diagonalUp="0" diagonalDown="0">
        <left/>
        <right/>
        <top style="thin">
          <color theme="0" tint="-0.14996795556505021"/>
        </top>
        <bottom style="thin">
          <color theme="0" tint="-0.14993743705557422"/>
        </bottom>
        <vertical/>
        <horizontal/>
      </border>
    </dxf>
    <dxf>
      <fill>
        <patternFill>
          <bgColor theme="0" tint="-0.14996795556505021"/>
        </patternFill>
      </fill>
      <border>
        <left style="thin">
          <color theme="0"/>
        </left>
        <right style="thin">
          <color theme="0"/>
        </right>
        <vertical style="thin">
          <color theme="0"/>
        </vertical>
      </border>
    </dxf>
    <dxf>
      <fill>
        <patternFill>
          <bgColor theme="0" tint="-4.9989318521683403E-2"/>
        </patternFill>
      </fill>
      <border>
        <left style="thin">
          <color theme="0"/>
        </left>
        <right style="thin">
          <color theme="0"/>
        </right>
        <vertical style="thin">
          <color theme="0"/>
        </vertical>
      </border>
    </dxf>
    <dxf>
      <fill>
        <patternFill>
          <bgColor theme="0" tint="-0.14996795556505021"/>
        </patternFill>
      </fill>
    </dxf>
    <dxf>
      <fill>
        <patternFill patternType="solid">
          <fgColor theme="4" tint="0.79992065187536243"/>
          <bgColor theme="0" tint="-4.9989318521683403E-2"/>
        </patternFill>
      </fill>
    </dxf>
    <dxf>
      <font>
        <color theme="1"/>
      </font>
      <fill>
        <patternFill patternType="none">
          <bgColor auto="1"/>
        </patternFill>
      </fill>
      <border diagonalUp="0" diagonalDown="0">
        <left/>
        <right/>
        <top/>
        <bottom style="thin">
          <color theme="0" tint="-0.14996795556505021"/>
        </bottom>
        <vertical/>
        <horizontal style="thin">
          <color theme="0" tint="-0.14996795556505021"/>
        </horizontal>
      </border>
    </dxf>
    <dxf>
      <font>
        <color theme="1"/>
      </font>
      <fill>
        <patternFill patternType="none">
          <bgColor auto="1"/>
        </patternFill>
      </fill>
      <border>
        <left/>
        <right/>
        <top style="thin">
          <color theme="2" tint="-9.9917600024414813E-2"/>
        </top>
        <bottom style="thin">
          <color theme="2" tint="-9.9948118533890809E-2"/>
        </bottom>
        <vertical/>
        <horizontal style="thin">
          <color theme="2" tint="-9.9917600024414813E-2"/>
        </horizontal>
      </border>
    </dxf>
    <dxf>
      <font>
        <color theme="1"/>
      </font>
      <fill>
        <patternFill>
          <bgColor theme="6" tint="0.79998168889431442"/>
        </patternFill>
      </fill>
      <border diagonalUp="0" diagonalDown="0">
        <left style="thin">
          <color theme="0"/>
        </left>
        <right style="thin">
          <color theme="0"/>
        </right>
        <top/>
        <bottom style="medium">
          <color theme="2" tint="-0.499984740745262"/>
        </bottom>
        <vertical style="thin">
          <color theme="0"/>
        </vertical>
        <horizontal/>
      </border>
    </dxf>
    <dxf>
      <font>
        <color theme="0"/>
      </font>
      <fill>
        <patternFill>
          <bgColor theme="3"/>
        </patternFill>
      </fill>
    </dxf>
    <dxf>
      <font>
        <color theme="1"/>
      </font>
      <border diagonalUp="0" diagonalDown="0">
        <left/>
        <right/>
        <top/>
        <bottom/>
        <vertical style="thin">
          <color theme="0"/>
        </vertical>
        <horizontal/>
      </border>
    </dxf>
  </dxfs>
  <tableStyles count="1" defaultTableStyle="TableStyleMedium9" defaultPivotStyle="PivotStyleLight16">
    <tableStyle name="Tableau des absences des employés" pivot="0" count="13" xr9:uid="{00000000-0011-0000-FFFF-FFFF00000000}">
      <tableStyleElement type="wholeTable" dxfId="15"/>
      <tableStyleElement type="headerRow" dxfId="14"/>
      <tableStyleElement type="totalRow" dxfId="13"/>
      <tableStyleElement type="firstColumn" dxfId="12"/>
      <tableStyleElement type="lastColumn" dxfId="11"/>
      <tableStyleElement type="firstRowStripe" dxfId="10"/>
      <tableStyleElement type="secondRowStripe" dxfId="9"/>
      <tableStyleElement type="firstColumnStripe" dxfId="8"/>
      <tableStyleElement type="secondColumnStripe" dxfId="7"/>
      <tableStyleElement type="firstHeaderCell" dxfId="6"/>
      <tableStyleElement type="lastHeaderCell" dxfId="5"/>
      <tableStyleElement type="firstTotalCell" dxfId="4"/>
      <tableStyleElement type="lastTotalCell" dxfId="3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9525</xdr:colOff>
      <xdr:row>1</xdr:row>
      <xdr:rowOff>9525</xdr:rowOff>
    </xdr:from>
    <xdr:ext cx="5777607" cy="593304"/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A33E5CD9-A011-4FF0-8FB8-CB8D98A02F68}"/>
            </a:ext>
          </a:extLst>
        </xdr:cNvPr>
        <xdr:cNvSpPr txBox="1">
          <a:spLocks noChangeAspect="1"/>
        </xdr:cNvSpPr>
      </xdr:nvSpPr>
      <xdr:spPr>
        <a:xfrm>
          <a:off x="1123950" y="200025"/>
          <a:ext cx="5777607" cy="593304"/>
        </a:xfrm>
        <a:prstGeom prst="rect">
          <a:avLst/>
        </a:prstGeom>
        <a:gradFill flip="none" rotWithShape="1">
          <a:gsLst>
            <a:gs pos="3000">
              <a:srgbClr val="5E9EFF"/>
            </a:gs>
            <a:gs pos="39999">
              <a:srgbClr val="85C2FF"/>
            </a:gs>
            <a:gs pos="70000">
              <a:srgbClr val="C4D6EB"/>
            </a:gs>
            <a:gs pos="100000">
              <a:srgbClr val="FFEBFA"/>
            </a:gs>
            <a:gs pos="100000">
              <a:srgbClr val="FFEBFA"/>
            </a:gs>
          </a:gsLst>
          <a:lin ang="2700000" scaled="0"/>
          <a:tileRect/>
        </a:gra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none" rtlCol="0" anchor="t">
          <a:spAutoFit/>
        </a:bodyPr>
        <a:lstStyle/>
        <a:p>
          <a:r>
            <a:rPr lang="fr-FR" sz="3200"/>
            <a:t>Récapitulatifs des heures du mois</a:t>
          </a:r>
        </a:p>
      </xdr:txBody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14</xdr:col>
      <xdr:colOff>295275</xdr:colOff>
      <xdr:row>14</xdr:row>
      <xdr:rowOff>38100</xdr:rowOff>
    </xdr:from>
    <xdr:to>
      <xdr:col>14</xdr:col>
      <xdr:colOff>371475</xdr:colOff>
      <xdr:row>15</xdr:row>
      <xdr:rowOff>66675</xdr:rowOff>
    </xdr:to>
    <xdr:sp macro="" textlink="">
      <xdr:nvSpPr>
        <xdr:cNvPr id="3218" name="Text Box 57">
          <a:extLst>
            <a:ext uri="{FF2B5EF4-FFF2-40B4-BE49-F238E27FC236}">
              <a16:creationId xmlns:a16="http://schemas.microsoft.com/office/drawing/2014/main" id="{BFB18C09-E77B-411E-8148-022E1FE50B89}"/>
            </a:ext>
          </a:extLst>
        </xdr:cNvPr>
        <xdr:cNvSpPr txBox="1">
          <a:spLocks noChangeArrowheads="1"/>
        </xdr:cNvSpPr>
      </xdr:nvSpPr>
      <xdr:spPr bwMode="auto">
        <a:xfrm>
          <a:off x="1333500" y="2609850"/>
          <a:ext cx="762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15</xdr:col>
      <xdr:colOff>0</xdr:colOff>
      <xdr:row>14</xdr:row>
      <xdr:rowOff>38100</xdr:rowOff>
    </xdr:from>
    <xdr:to>
      <xdr:col>15</xdr:col>
      <xdr:colOff>76200</xdr:colOff>
      <xdr:row>15</xdr:row>
      <xdr:rowOff>66675</xdr:rowOff>
    </xdr:to>
    <xdr:sp macro="" textlink="">
      <xdr:nvSpPr>
        <xdr:cNvPr id="3219" name="Text Box 57">
          <a:extLst>
            <a:ext uri="{FF2B5EF4-FFF2-40B4-BE49-F238E27FC236}">
              <a16:creationId xmlns:a16="http://schemas.microsoft.com/office/drawing/2014/main" id="{425550E0-9082-41B7-84CC-0EAEC33AFB66}"/>
            </a:ext>
          </a:extLst>
        </xdr:cNvPr>
        <xdr:cNvSpPr txBox="1">
          <a:spLocks noChangeArrowheads="1"/>
        </xdr:cNvSpPr>
      </xdr:nvSpPr>
      <xdr:spPr bwMode="auto">
        <a:xfrm>
          <a:off x="2924175" y="2609850"/>
          <a:ext cx="762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15</xdr:col>
      <xdr:colOff>0</xdr:colOff>
      <xdr:row>14</xdr:row>
      <xdr:rowOff>38100</xdr:rowOff>
    </xdr:from>
    <xdr:to>
      <xdr:col>15</xdr:col>
      <xdr:colOff>76200</xdr:colOff>
      <xdr:row>15</xdr:row>
      <xdr:rowOff>66675</xdr:rowOff>
    </xdr:to>
    <xdr:sp macro="" textlink="">
      <xdr:nvSpPr>
        <xdr:cNvPr id="3220" name="Text Box 57">
          <a:extLst>
            <a:ext uri="{FF2B5EF4-FFF2-40B4-BE49-F238E27FC236}">
              <a16:creationId xmlns:a16="http://schemas.microsoft.com/office/drawing/2014/main" id="{388F7F0A-4E8C-4D74-BF34-9F0C52280BA8}"/>
            </a:ext>
          </a:extLst>
        </xdr:cNvPr>
        <xdr:cNvSpPr txBox="1">
          <a:spLocks noChangeArrowheads="1"/>
        </xdr:cNvSpPr>
      </xdr:nvSpPr>
      <xdr:spPr bwMode="auto">
        <a:xfrm>
          <a:off x="4514850" y="2609850"/>
          <a:ext cx="762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15</xdr:col>
      <xdr:colOff>0</xdr:colOff>
      <xdr:row>14</xdr:row>
      <xdr:rowOff>38100</xdr:rowOff>
    </xdr:from>
    <xdr:to>
      <xdr:col>15</xdr:col>
      <xdr:colOff>76200</xdr:colOff>
      <xdr:row>15</xdr:row>
      <xdr:rowOff>66675</xdr:rowOff>
    </xdr:to>
    <xdr:sp macro="" textlink="">
      <xdr:nvSpPr>
        <xdr:cNvPr id="3221" name="Text Box 57">
          <a:extLst>
            <a:ext uri="{FF2B5EF4-FFF2-40B4-BE49-F238E27FC236}">
              <a16:creationId xmlns:a16="http://schemas.microsoft.com/office/drawing/2014/main" id="{E9D5C9B3-6641-48FA-86B8-C0561B204D40}"/>
            </a:ext>
          </a:extLst>
        </xdr:cNvPr>
        <xdr:cNvSpPr txBox="1">
          <a:spLocks noChangeArrowheads="1"/>
        </xdr:cNvSpPr>
      </xdr:nvSpPr>
      <xdr:spPr bwMode="auto">
        <a:xfrm>
          <a:off x="6105525" y="2609850"/>
          <a:ext cx="762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15</xdr:col>
      <xdr:colOff>0</xdr:colOff>
      <xdr:row>14</xdr:row>
      <xdr:rowOff>38100</xdr:rowOff>
    </xdr:from>
    <xdr:to>
      <xdr:col>15</xdr:col>
      <xdr:colOff>76200</xdr:colOff>
      <xdr:row>15</xdr:row>
      <xdr:rowOff>66675</xdr:rowOff>
    </xdr:to>
    <xdr:sp macro="" textlink="">
      <xdr:nvSpPr>
        <xdr:cNvPr id="3222" name="Text Box 57">
          <a:extLst>
            <a:ext uri="{FF2B5EF4-FFF2-40B4-BE49-F238E27FC236}">
              <a16:creationId xmlns:a16="http://schemas.microsoft.com/office/drawing/2014/main" id="{B4743A4E-D44B-4915-8AAA-29574FDF3AFC}"/>
            </a:ext>
          </a:extLst>
        </xdr:cNvPr>
        <xdr:cNvSpPr txBox="1">
          <a:spLocks noChangeArrowheads="1"/>
        </xdr:cNvSpPr>
      </xdr:nvSpPr>
      <xdr:spPr bwMode="auto">
        <a:xfrm>
          <a:off x="7696200" y="2609850"/>
          <a:ext cx="762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15</xdr:col>
      <xdr:colOff>0</xdr:colOff>
      <xdr:row>14</xdr:row>
      <xdr:rowOff>38100</xdr:rowOff>
    </xdr:from>
    <xdr:to>
      <xdr:col>15</xdr:col>
      <xdr:colOff>76200</xdr:colOff>
      <xdr:row>15</xdr:row>
      <xdr:rowOff>66675</xdr:rowOff>
    </xdr:to>
    <xdr:sp macro="" textlink="">
      <xdr:nvSpPr>
        <xdr:cNvPr id="3223" name="Text Box 57">
          <a:extLst>
            <a:ext uri="{FF2B5EF4-FFF2-40B4-BE49-F238E27FC236}">
              <a16:creationId xmlns:a16="http://schemas.microsoft.com/office/drawing/2014/main" id="{BC473518-0320-45ED-8ACA-D4CAE16B4EBE}"/>
            </a:ext>
          </a:extLst>
        </xdr:cNvPr>
        <xdr:cNvSpPr txBox="1">
          <a:spLocks noChangeArrowheads="1"/>
        </xdr:cNvSpPr>
      </xdr:nvSpPr>
      <xdr:spPr bwMode="auto">
        <a:xfrm>
          <a:off x="9286875" y="2609850"/>
          <a:ext cx="762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15</xdr:col>
      <xdr:colOff>0</xdr:colOff>
      <xdr:row>14</xdr:row>
      <xdr:rowOff>38100</xdr:rowOff>
    </xdr:from>
    <xdr:to>
      <xdr:col>15</xdr:col>
      <xdr:colOff>76200</xdr:colOff>
      <xdr:row>15</xdr:row>
      <xdr:rowOff>66675</xdr:rowOff>
    </xdr:to>
    <xdr:sp macro="" textlink="">
      <xdr:nvSpPr>
        <xdr:cNvPr id="3224" name="Text Box 57">
          <a:extLst>
            <a:ext uri="{FF2B5EF4-FFF2-40B4-BE49-F238E27FC236}">
              <a16:creationId xmlns:a16="http://schemas.microsoft.com/office/drawing/2014/main" id="{8A0DE3FB-041A-4E08-9F9F-9DF14ABCA53A}"/>
            </a:ext>
          </a:extLst>
        </xdr:cNvPr>
        <xdr:cNvSpPr txBox="1">
          <a:spLocks noChangeArrowheads="1"/>
        </xdr:cNvSpPr>
      </xdr:nvSpPr>
      <xdr:spPr bwMode="auto">
        <a:xfrm>
          <a:off x="10877550" y="2609850"/>
          <a:ext cx="762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15</xdr:col>
      <xdr:colOff>0</xdr:colOff>
      <xdr:row>14</xdr:row>
      <xdr:rowOff>38100</xdr:rowOff>
    </xdr:from>
    <xdr:to>
      <xdr:col>15</xdr:col>
      <xdr:colOff>76200</xdr:colOff>
      <xdr:row>15</xdr:row>
      <xdr:rowOff>66675</xdr:rowOff>
    </xdr:to>
    <xdr:sp macro="" textlink="">
      <xdr:nvSpPr>
        <xdr:cNvPr id="3225" name="Text Box 57">
          <a:extLst>
            <a:ext uri="{FF2B5EF4-FFF2-40B4-BE49-F238E27FC236}">
              <a16:creationId xmlns:a16="http://schemas.microsoft.com/office/drawing/2014/main" id="{2744715E-8BFB-465D-BF96-80EE0B39D287}"/>
            </a:ext>
          </a:extLst>
        </xdr:cNvPr>
        <xdr:cNvSpPr txBox="1">
          <a:spLocks noChangeArrowheads="1"/>
        </xdr:cNvSpPr>
      </xdr:nvSpPr>
      <xdr:spPr bwMode="auto">
        <a:xfrm>
          <a:off x="12468225" y="2609850"/>
          <a:ext cx="762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15</xdr:col>
      <xdr:colOff>0</xdr:colOff>
      <xdr:row>14</xdr:row>
      <xdr:rowOff>38100</xdr:rowOff>
    </xdr:from>
    <xdr:to>
      <xdr:col>15</xdr:col>
      <xdr:colOff>76200</xdr:colOff>
      <xdr:row>15</xdr:row>
      <xdr:rowOff>66675</xdr:rowOff>
    </xdr:to>
    <xdr:sp macro="" textlink="">
      <xdr:nvSpPr>
        <xdr:cNvPr id="3226" name="Text Box 57">
          <a:extLst>
            <a:ext uri="{FF2B5EF4-FFF2-40B4-BE49-F238E27FC236}">
              <a16:creationId xmlns:a16="http://schemas.microsoft.com/office/drawing/2014/main" id="{63A99CEC-FD38-4205-A0C8-855F82D3162C}"/>
            </a:ext>
          </a:extLst>
        </xdr:cNvPr>
        <xdr:cNvSpPr txBox="1">
          <a:spLocks noChangeArrowheads="1"/>
        </xdr:cNvSpPr>
      </xdr:nvSpPr>
      <xdr:spPr bwMode="auto">
        <a:xfrm>
          <a:off x="14058900" y="2609850"/>
          <a:ext cx="762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15</xdr:col>
      <xdr:colOff>0</xdr:colOff>
      <xdr:row>14</xdr:row>
      <xdr:rowOff>38100</xdr:rowOff>
    </xdr:from>
    <xdr:to>
      <xdr:col>15</xdr:col>
      <xdr:colOff>76200</xdr:colOff>
      <xdr:row>15</xdr:row>
      <xdr:rowOff>66675</xdr:rowOff>
    </xdr:to>
    <xdr:sp macro="" textlink="">
      <xdr:nvSpPr>
        <xdr:cNvPr id="3227" name="Text Box 57">
          <a:extLst>
            <a:ext uri="{FF2B5EF4-FFF2-40B4-BE49-F238E27FC236}">
              <a16:creationId xmlns:a16="http://schemas.microsoft.com/office/drawing/2014/main" id="{5339E589-66D3-466C-9BEB-F7969FDEADAF}"/>
            </a:ext>
          </a:extLst>
        </xdr:cNvPr>
        <xdr:cNvSpPr txBox="1">
          <a:spLocks noChangeArrowheads="1"/>
        </xdr:cNvSpPr>
      </xdr:nvSpPr>
      <xdr:spPr bwMode="auto">
        <a:xfrm>
          <a:off x="15649575" y="2609850"/>
          <a:ext cx="762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15</xdr:col>
      <xdr:colOff>0</xdr:colOff>
      <xdr:row>14</xdr:row>
      <xdr:rowOff>38100</xdr:rowOff>
    </xdr:from>
    <xdr:to>
      <xdr:col>15</xdr:col>
      <xdr:colOff>76200</xdr:colOff>
      <xdr:row>15</xdr:row>
      <xdr:rowOff>66675</xdr:rowOff>
    </xdr:to>
    <xdr:sp macro="" textlink="">
      <xdr:nvSpPr>
        <xdr:cNvPr id="3228" name="Text Box 57">
          <a:extLst>
            <a:ext uri="{FF2B5EF4-FFF2-40B4-BE49-F238E27FC236}">
              <a16:creationId xmlns:a16="http://schemas.microsoft.com/office/drawing/2014/main" id="{A4D6F539-5B25-4638-8EA0-1CB500FAD64F}"/>
            </a:ext>
          </a:extLst>
        </xdr:cNvPr>
        <xdr:cNvSpPr txBox="1">
          <a:spLocks noChangeArrowheads="1"/>
        </xdr:cNvSpPr>
      </xdr:nvSpPr>
      <xdr:spPr bwMode="auto">
        <a:xfrm>
          <a:off x="2924175" y="2609850"/>
          <a:ext cx="762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15</xdr:col>
      <xdr:colOff>0</xdr:colOff>
      <xdr:row>14</xdr:row>
      <xdr:rowOff>38100</xdr:rowOff>
    </xdr:from>
    <xdr:to>
      <xdr:col>15</xdr:col>
      <xdr:colOff>76200</xdr:colOff>
      <xdr:row>15</xdr:row>
      <xdr:rowOff>66675</xdr:rowOff>
    </xdr:to>
    <xdr:sp macro="" textlink="">
      <xdr:nvSpPr>
        <xdr:cNvPr id="3229" name="Text Box 57">
          <a:extLst>
            <a:ext uri="{FF2B5EF4-FFF2-40B4-BE49-F238E27FC236}">
              <a16:creationId xmlns:a16="http://schemas.microsoft.com/office/drawing/2014/main" id="{D505FA76-E34F-45BC-BB61-E8741717A103}"/>
            </a:ext>
          </a:extLst>
        </xdr:cNvPr>
        <xdr:cNvSpPr txBox="1">
          <a:spLocks noChangeArrowheads="1"/>
        </xdr:cNvSpPr>
      </xdr:nvSpPr>
      <xdr:spPr bwMode="auto">
        <a:xfrm>
          <a:off x="4514850" y="2609850"/>
          <a:ext cx="762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15</xdr:col>
      <xdr:colOff>0</xdr:colOff>
      <xdr:row>14</xdr:row>
      <xdr:rowOff>38100</xdr:rowOff>
    </xdr:from>
    <xdr:to>
      <xdr:col>15</xdr:col>
      <xdr:colOff>76200</xdr:colOff>
      <xdr:row>15</xdr:row>
      <xdr:rowOff>66675</xdr:rowOff>
    </xdr:to>
    <xdr:sp macro="" textlink="">
      <xdr:nvSpPr>
        <xdr:cNvPr id="3230" name="Text Box 57">
          <a:extLst>
            <a:ext uri="{FF2B5EF4-FFF2-40B4-BE49-F238E27FC236}">
              <a16:creationId xmlns:a16="http://schemas.microsoft.com/office/drawing/2014/main" id="{23180C77-FCC6-4DE4-B243-2C53321E12B2}"/>
            </a:ext>
          </a:extLst>
        </xdr:cNvPr>
        <xdr:cNvSpPr txBox="1">
          <a:spLocks noChangeArrowheads="1"/>
        </xdr:cNvSpPr>
      </xdr:nvSpPr>
      <xdr:spPr bwMode="auto">
        <a:xfrm>
          <a:off x="6105525" y="2609850"/>
          <a:ext cx="762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15</xdr:col>
      <xdr:colOff>0</xdr:colOff>
      <xdr:row>14</xdr:row>
      <xdr:rowOff>38100</xdr:rowOff>
    </xdr:from>
    <xdr:to>
      <xdr:col>15</xdr:col>
      <xdr:colOff>76200</xdr:colOff>
      <xdr:row>15</xdr:row>
      <xdr:rowOff>66675</xdr:rowOff>
    </xdr:to>
    <xdr:sp macro="" textlink="">
      <xdr:nvSpPr>
        <xdr:cNvPr id="3231" name="Text Box 57">
          <a:extLst>
            <a:ext uri="{FF2B5EF4-FFF2-40B4-BE49-F238E27FC236}">
              <a16:creationId xmlns:a16="http://schemas.microsoft.com/office/drawing/2014/main" id="{C935258E-53AC-43C7-84C5-DDFEAC6499AC}"/>
            </a:ext>
          </a:extLst>
        </xdr:cNvPr>
        <xdr:cNvSpPr txBox="1">
          <a:spLocks noChangeArrowheads="1"/>
        </xdr:cNvSpPr>
      </xdr:nvSpPr>
      <xdr:spPr bwMode="auto">
        <a:xfrm>
          <a:off x="7696200" y="2609850"/>
          <a:ext cx="762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15</xdr:col>
      <xdr:colOff>0</xdr:colOff>
      <xdr:row>14</xdr:row>
      <xdr:rowOff>38100</xdr:rowOff>
    </xdr:from>
    <xdr:to>
      <xdr:col>15</xdr:col>
      <xdr:colOff>76200</xdr:colOff>
      <xdr:row>15</xdr:row>
      <xdr:rowOff>66675</xdr:rowOff>
    </xdr:to>
    <xdr:sp macro="" textlink="">
      <xdr:nvSpPr>
        <xdr:cNvPr id="3232" name="Text Box 57">
          <a:extLst>
            <a:ext uri="{FF2B5EF4-FFF2-40B4-BE49-F238E27FC236}">
              <a16:creationId xmlns:a16="http://schemas.microsoft.com/office/drawing/2014/main" id="{5E0BE47A-7845-481D-84EC-B63EB7BDC6FE}"/>
            </a:ext>
          </a:extLst>
        </xdr:cNvPr>
        <xdr:cNvSpPr txBox="1">
          <a:spLocks noChangeArrowheads="1"/>
        </xdr:cNvSpPr>
      </xdr:nvSpPr>
      <xdr:spPr bwMode="auto">
        <a:xfrm>
          <a:off x="9286875" y="2609850"/>
          <a:ext cx="762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15</xdr:col>
      <xdr:colOff>0</xdr:colOff>
      <xdr:row>14</xdr:row>
      <xdr:rowOff>38100</xdr:rowOff>
    </xdr:from>
    <xdr:to>
      <xdr:col>15</xdr:col>
      <xdr:colOff>76200</xdr:colOff>
      <xdr:row>15</xdr:row>
      <xdr:rowOff>66675</xdr:rowOff>
    </xdr:to>
    <xdr:sp macro="" textlink="">
      <xdr:nvSpPr>
        <xdr:cNvPr id="3233" name="Text Box 57">
          <a:extLst>
            <a:ext uri="{FF2B5EF4-FFF2-40B4-BE49-F238E27FC236}">
              <a16:creationId xmlns:a16="http://schemas.microsoft.com/office/drawing/2014/main" id="{C5F21244-42B6-46FE-9F55-31288DB1A172}"/>
            </a:ext>
          </a:extLst>
        </xdr:cNvPr>
        <xdr:cNvSpPr txBox="1">
          <a:spLocks noChangeArrowheads="1"/>
        </xdr:cNvSpPr>
      </xdr:nvSpPr>
      <xdr:spPr bwMode="auto">
        <a:xfrm>
          <a:off x="10877550" y="2609850"/>
          <a:ext cx="762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15</xdr:col>
      <xdr:colOff>0</xdr:colOff>
      <xdr:row>14</xdr:row>
      <xdr:rowOff>38100</xdr:rowOff>
    </xdr:from>
    <xdr:to>
      <xdr:col>15</xdr:col>
      <xdr:colOff>76200</xdr:colOff>
      <xdr:row>15</xdr:row>
      <xdr:rowOff>66675</xdr:rowOff>
    </xdr:to>
    <xdr:sp macro="" textlink="">
      <xdr:nvSpPr>
        <xdr:cNvPr id="3234" name="Text Box 57">
          <a:extLst>
            <a:ext uri="{FF2B5EF4-FFF2-40B4-BE49-F238E27FC236}">
              <a16:creationId xmlns:a16="http://schemas.microsoft.com/office/drawing/2014/main" id="{60DD2C1F-7299-43F8-B272-B06BBB4FCF58}"/>
            </a:ext>
          </a:extLst>
        </xdr:cNvPr>
        <xdr:cNvSpPr txBox="1">
          <a:spLocks noChangeArrowheads="1"/>
        </xdr:cNvSpPr>
      </xdr:nvSpPr>
      <xdr:spPr bwMode="auto">
        <a:xfrm>
          <a:off x="12468225" y="2609850"/>
          <a:ext cx="762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15</xdr:col>
      <xdr:colOff>0</xdr:colOff>
      <xdr:row>14</xdr:row>
      <xdr:rowOff>38100</xdr:rowOff>
    </xdr:from>
    <xdr:to>
      <xdr:col>15</xdr:col>
      <xdr:colOff>76200</xdr:colOff>
      <xdr:row>15</xdr:row>
      <xdr:rowOff>66675</xdr:rowOff>
    </xdr:to>
    <xdr:sp macro="" textlink="">
      <xdr:nvSpPr>
        <xdr:cNvPr id="3235" name="Text Box 57">
          <a:extLst>
            <a:ext uri="{FF2B5EF4-FFF2-40B4-BE49-F238E27FC236}">
              <a16:creationId xmlns:a16="http://schemas.microsoft.com/office/drawing/2014/main" id="{02510497-32AC-440D-8691-2E1397E53FFA}"/>
            </a:ext>
          </a:extLst>
        </xdr:cNvPr>
        <xdr:cNvSpPr txBox="1">
          <a:spLocks noChangeArrowheads="1"/>
        </xdr:cNvSpPr>
      </xdr:nvSpPr>
      <xdr:spPr bwMode="auto">
        <a:xfrm>
          <a:off x="14058900" y="2609850"/>
          <a:ext cx="762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15</xdr:col>
      <xdr:colOff>0</xdr:colOff>
      <xdr:row>14</xdr:row>
      <xdr:rowOff>38100</xdr:rowOff>
    </xdr:from>
    <xdr:to>
      <xdr:col>15</xdr:col>
      <xdr:colOff>76200</xdr:colOff>
      <xdr:row>15</xdr:row>
      <xdr:rowOff>66675</xdr:rowOff>
    </xdr:to>
    <xdr:sp macro="" textlink="">
      <xdr:nvSpPr>
        <xdr:cNvPr id="3236" name="Text Box 57">
          <a:extLst>
            <a:ext uri="{FF2B5EF4-FFF2-40B4-BE49-F238E27FC236}">
              <a16:creationId xmlns:a16="http://schemas.microsoft.com/office/drawing/2014/main" id="{8CD61185-A774-4C1E-83DA-17F4D8E4E035}"/>
            </a:ext>
          </a:extLst>
        </xdr:cNvPr>
        <xdr:cNvSpPr txBox="1">
          <a:spLocks noChangeArrowheads="1"/>
        </xdr:cNvSpPr>
      </xdr:nvSpPr>
      <xdr:spPr bwMode="auto">
        <a:xfrm>
          <a:off x="15649575" y="2609850"/>
          <a:ext cx="762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9525</xdr:colOff>
      <xdr:row>3</xdr:row>
      <xdr:rowOff>19050</xdr:rowOff>
    </xdr:from>
    <xdr:to>
      <xdr:col>9</xdr:col>
      <xdr:colOff>428625</xdr:colOff>
      <xdr:row>6</xdr:row>
      <xdr:rowOff>190500</xdr:rowOff>
    </xdr:to>
    <xdr:sp macro="" textlink="">
      <xdr:nvSpPr>
        <xdr:cNvPr id="4097" name="Text Box 1">
          <a:extLst>
            <a:ext uri="{FF2B5EF4-FFF2-40B4-BE49-F238E27FC236}">
              <a16:creationId xmlns:a16="http://schemas.microsoft.com/office/drawing/2014/main" id="{AFE017FA-E935-4249-80EA-D1A162772440}"/>
            </a:ext>
          </a:extLst>
        </xdr:cNvPr>
        <xdr:cNvSpPr txBox="1">
          <a:spLocks noChangeArrowheads="1"/>
        </xdr:cNvSpPr>
      </xdr:nvSpPr>
      <xdr:spPr bwMode="auto">
        <a:xfrm>
          <a:off x="4562475" y="619125"/>
          <a:ext cx="4086225" cy="7715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Les jours fériés sont les jours de fêtes légales énumérés par le Code du travail : 1er janvier, lundi de Pâques, 1er mai, 8 mai, Ascension, lundi de Pentecôte, 14 juillet, Assomption (15 août), Toussaint, 11 novembre, 25 décembre. 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pauline95/AppData/Roaming/Microsoft/Templates/Calendrier%20des%20absences%20des%20employ&#233;s.xlt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Janvier"/>
      <sheetName val="Février"/>
      <sheetName val="Mars"/>
      <sheetName val="Avril"/>
      <sheetName val="Mai"/>
      <sheetName val="Juin"/>
      <sheetName val="Juillet"/>
      <sheetName val="Août"/>
      <sheetName val="Septembre"/>
      <sheetName val="Octobre"/>
      <sheetName val="Novembre"/>
      <sheetName val="Décembre"/>
      <sheetName val="Noms des employés"/>
    </sheetNames>
    <sheetDataSet>
      <sheetData sheetId="0">
        <row r="2">
          <cell r="C2" t="str">
            <v>C</v>
          </cell>
          <cell r="F2" t="str">
            <v>P</v>
          </cell>
          <cell r="J2" t="str">
            <v>M</v>
          </cell>
          <cell r="M2"/>
          <cell r="R2"/>
        </row>
        <row r="4">
          <cell r="AH4">
            <v>2016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2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3" tint="0.39997558519241921"/>
  </sheetPr>
  <dimension ref="A7:C23"/>
  <sheetViews>
    <sheetView topLeftCell="A7" zoomScaleNormal="100" workbookViewId="0">
      <selection activeCell="F23" sqref="F23"/>
    </sheetView>
  </sheetViews>
  <sheetFormatPr baseColWidth="10" defaultColWidth="9.140625" defaultRowHeight="15" x14ac:dyDescent="0.25"/>
  <cols>
    <col min="1" max="1" width="18.42578125" customWidth="1"/>
    <col min="2" max="2" width="11.42578125" customWidth="1"/>
    <col min="3" max="3" width="8" customWidth="1"/>
    <col min="4" max="216" width="11.42578125" customWidth="1"/>
  </cols>
  <sheetData>
    <row r="7" spans="1:2" ht="15.75" thickBot="1" x14ac:dyDescent="0.3"/>
    <row r="8" spans="1:2" ht="15.75" thickBot="1" x14ac:dyDescent="0.3">
      <c r="A8" s="34"/>
      <c r="B8" s="6" t="str">
        <f>Emargement!B6</f>
        <v xml:space="preserve">Marc </v>
      </c>
    </row>
    <row r="9" spans="1:2" x14ac:dyDescent="0.25">
      <c r="A9" s="11" t="s">
        <v>38</v>
      </c>
      <c r="B9" s="32">
        <f>Emargement!O40*24</f>
        <v>0</v>
      </c>
    </row>
    <row r="10" spans="1:2" x14ac:dyDescent="0.25">
      <c r="A10" s="3" t="s">
        <v>39</v>
      </c>
      <c r="B10" s="1"/>
    </row>
    <row r="11" spans="1:2" x14ac:dyDescent="0.25">
      <c r="A11" s="3" t="s">
        <v>6</v>
      </c>
      <c r="B11" s="1">
        <v>151.66999999999999</v>
      </c>
    </row>
    <row r="12" spans="1:2" x14ac:dyDescent="0.25">
      <c r="A12" s="3" t="s">
        <v>7</v>
      </c>
      <c r="B12" s="1"/>
    </row>
    <row r="13" spans="1:2" x14ac:dyDescent="0.25">
      <c r="A13" s="3" t="s">
        <v>34</v>
      </c>
      <c r="B13" s="33">
        <f ca="1">SUMPRODUCT((WEEKDAY(OFFSET(Emargement!$B$9,,,Jours-1,),2)=7)*(OFFSET(Emargement!$O$9,,,Jours-1,)))*24</f>
        <v>0</v>
      </c>
    </row>
    <row r="14" spans="1:2" x14ac:dyDescent="0.25">
      <c r="A14" s="3" t="s">
        <v>35</v>
      </c>
      <c r="B14" s="1"/>
    </row>
    <row r="15" spans="1:2" x14ac:dyDescent="0.25">
      <c r="A15" s="3" t="s">
        <v>8</v>
      </c>
      <c r="B15" s="1">
        <f>B9-B11</f>
        <v>-151.66999999999999</v>
      </c>
    </row>
    <row r="16" spans="1:2" x14ac:dyDescent="0.25">
      <c r="A16" s="10" t="s">
        <v>37</v>
      </c>
      <c r="B16" s="1"/>
    </row>
    <row r="17" spans="1:3" x14ac:dyDescent="0.25">
      <c r="A17" s="10" t="s">
        <v>40</v>
      </c>
      <c r="B17" s="35"/>
    </row>
    <row r="18" spans="1:3" x14ac:dyDescent="0.25">
      <c r="A18" s="10" t="s">
        <v>41</v>
      </c>
      <c r="B18" s="35"/>
    </row>
    <row r="19" spans="1:3" ht="15.75" thickBot="1" x14ac:dyDescent="0.3">
      <c r="A19" s="4" t="s">
        <v>36</v>
      </c>
      <c r="B19" s="5"/>
    </row>
    <row r="20" spans="1:3" x14ac:dyDescent="0.25">
      <c r="C20" s="2"/>
    </row>
    <row r="21" spans="1:3" x14ac:dyDescent="0.25">
      <c r="B21">
        <f>DAY(DATE(YEAR(Emargement!$B$9),MONTH(Emargement!$B$9)+1,0))</f>
        <v>30</v>
      </c>
      <c r="C21" s="2"/>
    </row>
    <row r="22" spans="1:3" x14ac:dyDescent="0.25">
      <c r="C22" s="2"/>
    </row>
    <row r="23" spans="1:3" x14ac:dyDescent="0.25">
      <c r="C23" s="2"/>
    </row>
  </sheetData>
  <phoneticPr fontId="5" type="noConversion"/>
  <pageMargins left="0.7" right="0.7" top="0.75" bottom="0.75" header="0.3" footer="0.3"/>
  <pageSetup paperSize="9" orientation="landscape" horizontalDpi="4294967293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FF0000"/>
  </sheetPr>
  <dimension ref="B1:O48"/>
  <sheetViews>
    <sheetView tabSelected="1" workbookViewId="0">
      <selection activeCell="K9" sqref="K9"/>
    </sheetView>
  </sheetViews>
  <sheetFormatPr baseColWidth="10" defaultColWidth="9.140625" defaultRowHeight="15" x14ac:dyDescent="0.25"/>
  <cols>
    <col min="1" max="1" width="2.7109375" customWidth="1"/>
    <col min="2" max="2" width="7" customWidth="1"/>
    <col min="3" max="3" width="5.85546875" customWidth="1"/>
    <col min="4" max="4" width="10.28515625" hidden="1" customWidth="1"/>
    <col min="5" max="5" width="8.140625" hidden="1" customWidth="1"/>
    <col min="6" max="6" width="17" customWidth="1"/>
    <col min="7" max="7" width="19.28515625" style="46" customWidth="1"/>
    <col min="8" max="8" width="19.28515625" style="51" customWidth="1"/>
    <col min="9" max="10" width="19.28515625" customWidth="1"/>
    <col min="11" max="11" width="9.28515625" customWidth="1"/>
    <col min="12" max="12" width="15.7109375" customWidth="1"/>
    <col min="13" max="14" width="9.28515625" customWidth="1"/>
    <col min="15" max="210" width="11.42578125" customWidth="1"/>
  </cols>
  <sheetData>
    <row r="1" spans="2:15" ht="15.75" thickBot="1" x14ac:dyDescent="0.3"/>
    <row r="2" spans="2:15" x14ac:dyDescent="0.25">
      <c r="B2" s="44" t="s">
        <v>0</v>
      </c>
      <c r="C2" s="45"/>
      <c r="D2" s="45"/>
      <c r="E2" s="45"/>
      <c r="F2" s="45"/>
      <c r="G2" s="45"/>
      <c r="H2" s="42" t="s">
        <v>1</v>
      </c>
      <c r="I2" s="42"/>
      <c r="J2" s="42"/>
      <c r="K2" s="42"/>
      <c r="L2" s="42"/>
      <c r="M2" s="42"/>
      <c r="N2" s="42"/>
      <c r="O2" s="43"/>
    </row>
    <row r="3" spans="2:15" ht="15.75" thickBot="1" x14ac:dyDescent="0.3">
      <c r="B3" s="40" t="s">
        <v>25</v>
      </c>
      <c r="C3" s="41"/>
      <c r="D3" s="41"/>
      <c r="E3" s="41"/>
      <c r="F3" s="41"/>
      <c r="G3" s="41"/>
      <c r="H3" s="38">
        <v>2018</v>
      </c>
      <c r="I3" s="38"/>
      <c r="J3" s="38"/>
      <c r="K3" s="38"/>
      <c r="L3" s="38"/>
      <c r="M3" s="38"/>
      <c r="N3" s="38"/>
      <c r="O3" s="39"/>
    </row>
    <row r="5" spans="2:15" x14ac:dyDescent="0.25"/>
    <row r="6" spans="2:15" s="2" customFormat="1" x14ac:dyDescent="0.25">
      <c r="B6" s="37" t="s">
        <v>24</v>
      </c>
      <c r="C6" s="37"/>
      <c r="D6" s="37"/>
      <c r="E6" s="37"/>
      <c r="F6" s="37"/>
      <c r="G6" s="37"/>
      <c r="H6" s="37"/>
      <c r="I6" s="37"/>
      <c r="J6" s="37"/>
      <c r="K6" s="37"/>
      <c r="L6" s="37"/>
      <c r="M6" s="37"/>
      <c r="N6" s="37"/>
      <c r="O6" s="37"/>
    </row>
    <row r="7" spans="2:15" ht="15.75" thickBot="1" x14ac:dyDescent="0.3"/>
    <row r="8" spans="2:15" ht="15.75" thickBot="1" x14ac:dyDescent="0.3">
      <c r="B8" s="8" t="s">
        <v>2</v>
      </c>
      <c r="C8" s="8" t="s">
        <v>3</v>
      </c>
      <c r="D8" s="9" t="s">
        <v>4</v>
      </c>
      <c r="E8" s="9" t="s">
        <v>5</v>
      </c>
      <c r="F8" s="9" t="s">
        <v>26</v>
      </c>
      <c r="G8" s="47" t="s">
        <v>27</v>
      </c>
      <c r="H8" s="52" t="s">
        <v>28</v>
      </c>
      <c r="I8" s="9" t="s">
        <v>29</v>
      </c>
      <c r="J8" s="9" t="s">
        <v>43</v>
      </c>
      <c r="K8" s="9" t="s">
        <v>30</v>
      </c>
      <c r="L8" s="9" t="s">
        <v>40</v>
      </c>
      <c r="M8" s="9" t="s">
        <v>31</v>
      </c>
      <c r="N8" s="9" t="s">
        <v>33</v>
      </c>
      <c r="O8" s="12" t="s">
        <v>32</v>
      </c>
    </row>
    <row r="9" spans="2:15" ht="15.75" thickBot="1" x14ac:dyDescent="0.3">
      <c r="B9" s="13">
        <f>DATE(An,MONTH("1/"&amp;$B$3),1)</f>
        <v>43191</v>
      </c>
      <c r="C9" s="14">
        <f t="shared" ref="C9:C36" si="0">B9</f>
        <v>43191</v>
      </c>
      <c r="D9" s="28"/>
      <c r="E9" s="29"/>
      <c r="F9" s="48"/>
      <c r="G9" s="48" t="s">
        <v>42</v>
      </c>
      <c r="H9" s="48">
        <v>0.83333333333333337</v>
      </c>
      <c r="I9" s="48"/>
      <c r="J9" s="54" t="e">
        <f>H9-G9+IF(G9&gt;H9,1)</f>
        <v>#VALUE!</v>
      </c>
      <c r="K9" s="30"/>
      <c r="L9" s="30"/>
      <c r="M9" s="30"/>
      <c r="N9" s="30"/>
      <c r="O9" s="30"/>
    </row>
    <row r="10" spans="2:15" ht="15.75" thickBot="1" x14ac:dyDescent="0.3">
      <c r="B10" s="15">
        <f>B9+1</f>
        <v>43192</v>
      </c>
      <c r="C10" s="14">
        <f t="shared" si="0"/>
        <v>43192</v>
      </c>
      <c r="D10" s="28"/>
      <c r="E10" s="29"/>
      <c r="F10" s="30"/>
      <c r="G10" s="48"/>
      <c r="H10" s="50"/>
      <c r="I10" s="30"/>
      <c r="J10" s="30"/>
      <c r="K10" s="30"/>
      <c r="L10" s="30"/>
      <c r="M10" s="30"/>
      <c r="N10" s="30"/>
      <c r="O10" s="30">
        <v>0</v>
      </c>
    </row>
    <row r="11" spans="2:15" ht="15.75" thickBot="1" x14ac:dyDescent="0.3">
      <c r="B11" s="15">
        <f t="shared" ref="B11:B33" si="1">B10+1</f>
        <v>43193</v>
      </c>
      <c r="C11" s="14">
        <f t="shared" si="0"/>
        <v>43193</v>
      </c>
      <c r="D11" s="28"/>
      <c r="E11" s="29"/>
      <c r="F11" s="30"/>
      <c r="G11" s="48"/>
      <c r="H11" s="50"/>
      <c r="I11" s="30"/>
      <c r="J11" s="30"/>
      <c r="K11" s="30"/>
      <c r="L11" s="30"/>
      <c r="M11" s="30"/>
      <c r="N11" s="30"/>
      <c r="O11" s="30">
        <v>0</v>
      </c>
    </row>
    <row r="12" spans="2:15" ht="15.75" thickBot="1" x14ac:dyDescent="0.3">
      <c r="B12" s="15">
        <f t="shared" si="1"/>
        <v>43194</v>
      </c>
      <c r="C12" s="14">
        <f t="shared" si="0"/>
        <v>43194</v>
      </c>
      <c r="D12" s="28"/>
      <c r="E12" s="29"/>
      <c r="F12" s="30"/>
      <c r="G12" s="48"/>
      <c r="H12" s="50"/>
      <c r="I12" s="30"/>
      <c r="J12" s="30"/>
      <c r="K12" s="30"/>
      <c r="L12" s="30"/>
      <c r="M12" s="30"/>
      <c r="N12" s="30"/>
      <c r="O12" s="30">
        <v>0</v>
      </c>
    </row>
    <row r="13" spans="2:15" ht="15.75" thickBot="1" x14ac:dyDescent="0.3">
      <c r="B13" s="15">
        <f t="shared" si="1"/>
        <v>43195</v>
      </c>
      <c r="C13" s="14">
        <f t="shared" si="0"/>
        <v>43195</v>
      </c>
      <c r="D13" s="28"/>
      <c r="E13" s="29"/>
      <c r="F13" s="30"/>
      <c r="G13" s="48"/>
      <c r="H13" s="50"/>
      <c r="I13" s="30"/>
      <c r="J13" s="30"/>
      <c r="K13" s="30"/>
      <c r="L13" s="30"/>
      <c r="M13" s="30"/>
      <c r="N13" s="30"/>
      <c r="O13" s="30">
        <v>0</v>
      </c>
    </row>
    <row r="14" spans="2:15" ht="15.75" thickBot="1" x14ac:dyDescent="0.3">
      <c r="B14" s="15">
        <f t="shared" si="1"/>
        <v>43196</v>
      </c>
      <c r="C14" s="14">
        <f t="shared" si="0"/>
        <v>43196</v>
      </c>
      <c r="D14" s="28"/>
      <c r="E14" s="29"/>
      <c r="F14" s="30"/>
      <c r="G14" s="48"/>
      <c r="H14" s="50"/>
      <c r="I14" s="30"/>
      <c r="J14" s="30"/>
      <c r="K14" s="30"/>
      <c r="L14" s="30"/>
      <c r="M14" s="30"/>
      <c r="N14" s="30"/>
      <c r="O14" s="30">
        <v>0</v>
      </c>
    </row>
    <row r="15" spans="2:15" ht="15.75" thickBot="1" x14ac:dyDescent="0.3">
      <c r="B15" s="15">
        <f t="shared" si="1"/>
        <v>43197</v>
      </c>
      <c r="C15" s="14">
        <f t="shared" si="0"/>
        <v>43197</v>
      </c>
      <c r="D15" s="28"/>
      <c r="E15" s="29"/>
      <c r="F15" s="30"/>
      <c r="G15" s="48"/>
      <c r="H15" s="50"/>
      <c r="I15" s="30"/>
      <c r="J15" s="30"/>
      <c r="K15" s="30"/>
      <c r="L15" s="30"/>
      <c r="M15" s="30"/>
      <c r="N15" s="30"/>
      <c r="O15" s="30">
        <v>0</v>
      </c>
    </row>
    <row r="16" spans="2:15" ht="15.75" thickBot="1" x14ac:dyDescent="0.3">
      <c r="B16" s="15">
        <f t="shared" si="1"/>
        <v>43198</v>
      </c>
      <c r="C16" s="14">
        <f t="shared" si="0"/>
        <v>43198</v>
      </c>
      <c r="D16" s="28"/>
      <c r="E16" s="29"/>
      <c r="F16" s="30"/>
      <c r="G16" s="48"/>
      <c r="H16" s="50"/>
      <c r="I16" s="30"/>
      <c r="J16" s="30"/>
      <c r="K16" s="30"/>
      <c r="L16" s="30"/>
      <c r="M16" s="30"/>
      <c r="N16" s="30"/>
      <c r="O16" s="30">
        <v>0</v>
      </c>
    </row>
    <row r="17" spans="2:15" ht="15.75" thickBot="1" x14ac:dyDescent="0.3">
      <c r="B17" s="15">
        <f t="shared" si="1"/>
        <v>43199</v>
      </c>
      <c r="C17" s="14">
        <f t="shared" si="0"/>
        <v>43199</v>
      </c>
      <c r="D17" s="28"/>
      <c r="E17" s="29"/>
      <c r="F17" s="30"/>
      <c r="G17" s="48"/>
      <c r="H17" s="50"/>
      <c r="I17" s="30"/>
      <c r="J17" s="30"/>
      <c r="K17" s="30"/>
      <c r="L17" s="30"/>
      <c r="M17" s="30"/>
      <c r="N17" s="30"/>
      <c r="O17" s="30">
        <v>0</v>
      </c>
    </row>
    <row r="18" spans="2:15" ht="15.75" thickBot="1" x14ac:dyDescent="0.3">
      <c r="B18" s="15">
        <f t="shared" si="1"/>
        <v>43200</v>
      </c>
      <c r="C18" s="14">
        <f t="shared" si="0"/>
        <v>43200</v>
      </c>
      <c r="D18" s="28"/>
      <c r="E18" s="29"/>
      <c r="F18" s="30"/>
      <c r="G18" s="48"/>
      <c r="H18" s="50"/>
      <c r="I18" s="30"/>
      <c r="J18" s="30"/>
      <c r="K18" s="30"/>
      <c r="L18" s="30"/>
      <c r="M18" s="30"/>
      <c r="N18" s="30"/>
      <c r="O18" s="30">
        <v>0</v>
      </c>
    </row>
    <row r="19" spans="2:15" ht="15.75" thickBot="1" x14ac:dyDescent="0.3">
      <c r="B19" s="15">
        <f t="shared" si="1"/>
        <v>43201</v>
      </c>
      <c r="C19" s="14">
        <f t="shared" si="0"/>
        <v>43201</v>
      </c>
      <c r="D19" s="28"/>
      <c r="E19" s="29"/>
      <c r="F19" s="30"/>
      <c r="G19" s="48"/>
      <c r="H19" s="50"/>
      <c r="I19" s="30"/>
      <c r="J19" s="30"/>
      <c r="K19" s="30"/>
      <c r="L19" s="30"/>
      <c r="M19" s="30"/>
      <c r="N19" s="30"/>
      <c r="O19" s="30">
        <v>0</v>
      </c>
    </row>
    <row r="20" spans="2:15" ht="15.75" thickBot="1" x14ac:dyDescent="0.3">
      <c r="B20" s="15">
        <f t="shared" si="1"/>
        <v>43202</v>
      </c>
      <c r="C20" s="14">
        <f t="shared" si="0"/>
        <v>43202</v>
      </c>
      <c r="D20" s="28"/>
      <c r="E20" s="29"/>
      <c r="F20" s="30"/>
      <c r="G20" s="48"/>
      <c r="H20" s="50"/>
      <c r="I20" s="30"/>
      <c r="J20" s="30"/>
      <c r="K20" s="30"/>
      <c r="L20" s="30"/>
      <c r="M20" s="30"/>
      <c r="N20" s="30"/>
      <c r="O20" s="30">
        <v>0</v>
      </c>
    </row>
    <row r="21" spans="2:15" ht="15.75" thickBot="1" x14ac:dyDescent="0.3">
      <c r="B21" s="15">
        <f t="shared" si="1"/>
        <v>43203</v>
      </c>
      <c r="C21" s="14">
        <f t="shared" si="0"/>
        <v>43203</v>
      </c>
      <c r="D21" s="28"/>
      <c r="E21" s="29"/>
      <c r="F21" s="30"/>
      <c r="G21" s="48"/>
      <c r="H21" s="50"/>
      <c r="I21" s="30"/>
      <c r="J21" s="30"/>
      <c r="K21" s="30"/>
      <c r="L21" s="30"/>
      <c r="M21" s="30"/>
      <c r="N21" s="30"/>
      <c r="O21" s="30">
        <v>0</v>
      </c>
    </row>
    <row r="22" spans="2:15" ht="15.75" thickBot="1" x14ac:dyDescent="0.3">
      <c r="B22" s="15">
        <f t="shared" si="1"/>
        <v>43204</v>
      </c>
      <c r="C22" s="14">
        <f t="shared" si="0"/>
        <v>43204</v>
      </c>
      <c r="D22" s="28"/>
      <c r="E22" s="29"/>
      <c r="F22" s="30"/>
      <c r="G22" s="48"/>
      <c r="H22" s="50"/>
      <c r="I22" s="30"/>
      <c r="J22" s="30"/>
      <c r="K22" s="30"/>
      <c r="L22" s="30"/>
      <c r="M22" s="30"/>
      <c r="N22" s="30"/>
      <c r="O22" s="30">
        <v>0</v>
      </c>
    </row>
    <row r="23" spans="2:15" ht="15.75" thickBot="1" x14ac:dyDescent="0.3">
      <c r="B23" s="15">
        <f t="shared" si="1"/>
        <v>43205</v>
      </c>
      <c r="C23" s="14">
        <f t="shared" si="0"/>
        <v>43205</v>
      </c>
      <c r="D23" s="28"/>
      <c r="E23" s="29"/>
      <c r="F23" s="30"/>
      <c r="G23" s="48"/>
      <c r="H23" s="50"/>
      <c r="I23" s="30"/>
      <c r="J23" s="30"/>
      <c r="K23" s="30"/>
      <c r="L23" s="30"/>
      <c r="M23" s="30"/>
      <c r="N23" s="30"/>
      <c r="O23" s="30">
        <v>0</v>
      </c>
    </row>
    <row r="24" spans="2:15" ht="15.75" thickBot="1" x14ac:dyDescent="0.3">
      <c r="B24" s="15">
        <f t="shared" si="1"/>
        <v>43206</v>
      </c>
      <c r="C24" s="14">
        <f t="shared" si="0"/>
        <v>43206</v>
      </c>
      <c r="D24" s="28"/>
      <c r="E24" s="29"/>
      <c r="F24" s="30"/>
      <c r="G24" s="48"/>
      <c r="H24" s="50"/>
      <c r="I24" s="30"/>
      <c r="J24" s="30"/>
      <c r="K24" s="30"/>
      <c r="L24" s="30"/>
      <c r="M24" s="30"/>
      <c r="N24" s="30"/>
      <c r="O24" s="30">
        <v>0</v>
      </c>
    </row>
    <row r="25" spans="2:15" ht="15.75" thickBot="1" x14ac:dyDescent="0.3">
      <c r="B25" s="15">
        <f t="shared" si="1"/>
        <v>43207</v>
      </c>
      <c r="C25" s="14">
        <f t="shared" si="0"/>
        <v>43207</v>
      </c>
      <c r="D25" s="28"/>
      <c r="E25" s="29"/>
      <c r="F25" s="30"/>
      <c r="G25" s="48"/>
      <c r="H25" s="50"/>
      <c r="I25" s="30"/>
      <c r="J25" s="30"/>
      <c r="K25" s="30"/>
      <c r="L25" s="30"/>
      <c r="M25" s="30"/>
      <c r="N25" s="30"/>
      <c r="O25" s="30">
        <v>0</v>
      </c>
    </row>
    <row r="26" spans="2:15" ht="15.75" thickBot="1" x14ac:dyDescent="0.3">
      <c r="B26" s="15">
        <f t="shared" si="1"/>
        <v>43208</v>
      </c>
      <c r="C26" s="14">
        <f t="shared" si="0"/>
        <v>43208</v>
      </c>
      <c r="D26" s="28"/>
      <c r="E26" s="29"/>
      <c r="F26" s="30"/>
      <c r="G26" s="48"/>
      <c r="H26" s="50"/>
      <c r="I26" s="30"/>
      <c r="J26" s="30"/>
      <c r="K26" s="30"/>
      <c r="L26" s="30"/>
      <c r="M26" s="30"/>
      <c r="N26" s="30"/>
      <c r="O26" s="30">
        <v>0</v>
      </c>
    </row>
    <row r="27" spans="2:15" ht="15.75" thickBot="1" x14ac:dyDescent="0.3">
      <c r="B27" s="15">
        <f t="shared" si="1"/>
        <v>43209</v>
      </c>
      <c r="C27" s="14">
        <f t="shared" si="0"/>
        <v>43209</v>
      </c>
      <c r="D27" s="28"/>
      <c r="E27" s="29"/>
      <c r="F27" s="30"/>
      <c r="G27" s="48"/>
      <c r="H27" s="50"/>
      <c r="I27" s="30"/>
      <c r="J27" s="30"/>
      <c r="K27" s="30"/>
      <c r="L27" s="30"/>
      <c r="M27" s="30"/>
      <c r="N27" s="30"/>
      <c r="O27" s="30">
        <v>0</v>
      </c>
    </row>
    <row r="28" spans="2:15" ht="15.75" thickBot="1" x14ac:dyDescent="0.3">
      <c r="B28" s="15">
        <f t="shared" si="1"/>
        <v>43210</v>
      </c>
      <c r="C28" s="14">
        <f t="shared" si="0"/>
        <v>43210</v>
      </c>
      <c r="D28" s="28"/>
      <c r="E28" s="29"/>
      <c r="F28" s="30"/>
      <c r="G28" s="48"/>
      <c r="H28" s="50"/>
      <c r="I28" s="30"/>
      <c r="J28" s="30"/>
      <c r="K28" s="30"/>
      <c r="L28" s="30"/>
      <c r="M28" s="30"/>
      <c r="N28" s="30"/>
      <c r="O28" s="30">
        <v>0</v>
      </c>
    </row>
    <row r="29" spans="2:15" ht="15.75" thickBot="1" x14ac:dyDescent="0.3">
      <c r="B29" s="15">
        <f t="shared" si="1"/>
        <v>43211</v>
      </c>
      <c r="C29" s="14">
        <f t="shared" si="0"/>
        <v>43211</v>
      </c>
      <c r="D29" s="28"/>
      <c r="E29" s="29"/>
      <c r="F29" s="30"/>
      <c r="G29" s="48"/>
      <c r="H29" s="50"/>
      <c r="I29" s="30"/>
      <c r="J29" s="30"/>
      <c r="K29" s="30"/>
      <c r="L29" s="30"/>
      <c r="M29" s="30"/>
      <c r="N29" s="30"/>
      <c r="O29" s="30">
        <v>0</v>
      </c>
    </row>
    <row r="30" spans="2:15" ht="15.75" thickBot="1" x14ac:dyDescent="0.3">
      <c r="B30" s="15">
        <f t="shared" si="1"/>
        <v>43212</v>
      </c>
      <c r="C30" s="14">
        <f t="shared" si="0"/>
        <v>43212</v>
      </c>
      <c r="D30" s="28"/>
      <c r="E30" s="29"/>
      <c r="F30" s="30"/>
      <c r="G30" s="48"/>
      <c r="H30" s="50"/>
      <c r="I30" s="30"/>
      <c r="J30" s="30"/>
      <c r="K30" s="30"/>
      <c r="L30" s="30"/>
      <c r="M30" s="30"/>
      <c r="N30" s="30"/>
      <c r="O30" s="30">
        <v>0</v>
      </c>
    </row>
    <row r="31" spans="2:15" ht="15.75" thickBot="1" x14ac:dyDescent="0.3">
      <c r="B31" s="15">
        <f t="shared" si="1"/>
        <v>43213</v>
      </c>
      <c r="C31" s="14">
        <f t="shared" si="0"/>
        <v>43213</v>
      </c>
      <c r="D31" s="28"/>
      <c r="E31" s="29"/>
      <c r="F31" s="30"/>
      <c r="G31" s="48"/>
      <c r="H31" s="50"/>
      <c r="I31" s="30"/>
      <c r="J31" s="30"/>
      <c r="K31" s="30"/>
      <c r="L31" s="30"/>
      <c r="M31" s="30"/>
      <c r="N31" s="30"/>
      <c r="O31" s="30">
        <v>0</v>
      </c>
    </row>
    <row r="32" spans="2:15" ht="15.75" thickBot="1" x14ac:dyDescent="0.3">
      <c r="B32" s="15">
        <f t="shared" si="1"/>
        <v>43214</v>
      </c>
      <c r="C32" s="14">
        <f t="shared" si="0"/>
        <v>43214</v>
      </c>
      <c r="D32" s="28"/>
      <c r="E32" s="29"/>
      <c r="F32" s="30"/>
      <c r="G32" s="48"/>
      <c r="H32" s="50"/>
      <c r="I32" s="30"/>
      <c r="J32" s="30"/>
      <c r="K32" s="30"/>
      <c r="L32" s="30"/>
      <c r="M32" s="30"/>
      <c r="N32" s="30"/>
      <c r="O32" s="30">
        <v>0</v>
      </c>
    </row>
    <row r="33" spans="2:15" ht="15.75" thickBot="1" x14ac:dyDescent="0.3">
      <c r="B33" s="15">
        <f t="shared" si="1"/>
        <v>43215</v>
      </c>
      <c r="C33" s="14">
        <f t="shared" si="0"/>
        <v>43215</v>
      </c>
      <c r="D33" s="28"/>
      <c r="E33" s="29"/>
      <c r="F33" s="30"/>
      <c r="G33" s="48"/>
      <c r="H33" s="50"/>
      <c r="I33" s="30"/>
      <c r="J33" s="30"/>
      <c r="K33" s="30"/>
      <c r="L33" s="30"/>
      <c r="M33" s="30"/>
      <c r="N33" s="30"/>
      <c r="O33" s="30">
        <v>0</v>
      </c>
    </row>
    <row r="34" spans="2:15" ht="15.75" thickBot="1" x14ac:dyDescent="0.3">
      <c r="B34" s="15">
        <f>B33+1</f>
        <v>43216</v>
      </c>
      <c r="C34" s="14">
        <f t="shared" si="0"/>
        <v>43216</v>
      </c>
      <c r="D34" s="28"/>
      <c r="E34" s="29"/>
      <c r="F34" s="30"/>
      <c r="G34" s="48"/>
      <c r="H34" s="50"/>
      <c r="I34" s="30"/>
      <c r="J34" s="30"/>
      <c r="K34" s="30"/>
      <c r="L34" s="30"/>
      <c r="M34" s="30"/>
      <c r="N34" s="30"/>
      <c r="O34" s="30">
        <v>0</v>
      </c>
    </row>
    <row r="35" spans="2:15" ht="15.75" thickBot="1" x14ac:dyDescent="0.3">
      <c r="B35" s="15">
        <f>B34+1</f>
        <v>43217</v>
      </c>
      <c r="C35" s="14">
        <f t="shared" si="0"/>
        <v>43217</v>
      </c>
      <c r="D35" s="28"/>
      <c r="E35" s="29"/>
      <c r="F35" s="30"/>
      <c r="G35" s="48"/>
      <c r="H35" s="50"/>
      <c r="I35" s="30"/>
      <c r="J35" s="30"/>
      <c r="K35" s="30"/>
      <c r="L35" s="30"/>
      <c r="M35" s="30"/>
      <c r="N35" s="30"/>
      <c r="O35" s="30">
        <v>0</v>
      </c>
    </row>
    <row r="36" spans="2:15" ht="15.75" thickBot="1" x14ac:dyDescent="0.3">
      <c r="B36" s="15">
        <f>B35+1</f>
        <v>43218</v>
      </c>
      <c r="C36" s="14">
        <f t="shared" si="0"/>
        <v>43218</v>
      </c>
      <c r="D36" s="28"/>
      <c r="E36" s="29"/>
      <c r="F36" s="30"/>
      <c r="G36" s="48"/>
      <c r="H36" s="50"/>
      <c r="I36" s="30"/>
      <c r="J36" s="30"/>
      <c r="K36" s="30"/>
      <c r="L36" s="30"/>
      <c r="M36" s="30"/>
      <c r="N36" s="30"/>
      <c r="O36" s="30">
        <v>0</v>
      </c>
    </row>
    <row r="37" spans="2:15" ht="15.75" thickBot="1" x14ac:dyDescent="0.3">
      <c r="B37" s="15">
        <f>IF(MONTH($B$36+1)=MONTH($B$36),$B$36+1,"")</f>
        <v>43219</v>
      </c>
      <c r="C37" s="14">
        <f>IF(B37="","",C36+1)</f>
        <v>43219</v>
      </c>
      <c r="D37" s="28"/>
      <c r="E37" s="29"/>
      <c r="F37" s="30"/>
      <c r="G37" s="48"/>
      <c r="H37" s="50"/>
      <c r="I37" s="30"/>
      <c r="J37" s="30"/>
      <c r="K37" s="30"/>
      <c r="L37" s="30"/>
      <c r="M37" s="30"/>
      <c r="N37" s="30"/>
      <c r="O37" s="30">
        <v>0</v>
      </c>
    </row>
    <row r="38" spans="2:15" ht="15.75" thickBot="1" x14ac:dyDescent="0.3">
      <c r="B38" s="15">
        <f>IF(MONTH($B$36+2)=MONTH($B$36),$B$36+2,"")</f>
        <v>43220</v>
      </c>
      <c r="C38" s="14">
        <f>IF(B38="","",C37+1)</f>
        <v>43220</v>
      </c>
      <c r="D38" s="28"/>
      <c r="E38" s="29"/>
      <c r="F38" s="30"/>
      <c r="G38" s="48"/>
      <c r="H38" s="50"/>
      <c r="I38" s="30"/>
      <c r="J38" s="30"/>
      <c r="K38" s="30"/>
      <c r="L38" s="30"/>
      <c r="M38" s="30"/>
      <c r="N38" s="30"/>
      <c r="O38" s="30">
        <v>0</v>
      </c>
    </row>
    <row r="39" spans="2:15" ht="15.75" thickBot="1" x14ac:dyDescent="0.3">
      <c r="B39" s="15" t="str">
        <f>IF(MONTH($B$36+3)=MONTH($B$36),$B$36+3,"")</f>
        <v/>
      </c>
      <c r="C39" s="14" t="str">
        <f>IF(B39="","",C38+1)</f>
        <v/>
      </c>
      <c r="D39" s="28"/>
      <c r="E39" s="29"/>
      <c r="F39" s="30"/>
      <c r="G39" s="48"/>
      <c r="H39" s="50"/>
      <c r="I39" s="30"/>
      <c r="J39" s="30"/>
      <c r="K39" s="30"/>
      <c r="L39" s="30"/>
      <c r="M39" s="30"/>
      <c r="N39" s="30"/>
      <c r="O39" s="30">
        <v>0</v>
      </c>
    </row>
    <row r="40" spans="2:15" ht="15.75" thickBot="1" x14ac:dyDescent="0.3">
      <c r="B40" s="7"/>
      <c r="C40" s="7" t="s">
        <v>9</v>
      </c>
      <c r="E40" s="12" t="s">
        <v>9</v>
      </c>
      <c r="F40" s="12"/>
      <c r="G40" s="49"/>
      <c r="H40" s="53"/>
      <c r="I40" s="12"/>
      <c r="J40" s="12"/>
      <c r="K40" s="12"/>
      <c r="L40" s="12"/>
      <c r="M40" s="12"/>
      <c r="N40" s="12"/>
      <c r="O40" s="31">
        <f>SUM(O9:O39)</f>
        <v>0</v>
      </c>
    </row>
    <row r="48" spans="2:15" x14ac:dyDescent="0.25">
      <c r="B48" s="36" t="s">
        <v>23</v>
      </c>
      <c r="C48" s="36"/>
      <c r="D48" s="36"/>
    </row>
  </sheetData>
  <mergeCells count="6">
    <mergeCell ref="B48:D48"/>
    <mergeCell ref="B6:O6"/>
    <mergeCell ref="H3:O3"/>
    <mergeCell ref="B3:G3"/>
    <mergeCell ref="H2:O2"/>
    <mergeCell ref="B2:G2"/>
  </mergeCells>
  <phoneticPr fontId="5" type="noConversion"/>
  <conditionalFormatting sqref="B9:O39">
    <cfRule type="expression" dxfId="2" priority="1" stopIfTrue="1">
      <formula>COUNTIF(Fériés,$B9)&gt;0</formula>
    </cfRule>
    <cfRule type="expression" dxfId="1" priority="2" stopIfTrue="1">
      <formula>WEEKDAY($B9,2)&gt;5</formula>
    </cfRule>
  </conditionalFormatting>
  <dataValidations count="2">
    <dataValidation type="list" allowBlank="1" showInputMessage="1" showErrorMessage="1" sqref="B3" xr:uid="{00000000-0002-0000-0100-000000000000}">
      <formula1>"Janvier,Février,Mars,Avril,Mai,Juin,Juillet,Août,Septembre,Octobre,Novembre,Décembre"</formula1>
    </dataValidation>
    <dataValidation type="list" allowBlank="1" showInputMessage="1" showErrorMessage="1" sqref="H3" xr:uid="{00000000-0002-0000-0100-000001000000}">
      <formula1>"2016,2017,2018,2019,2020,2021"</formula1>
    </dataValidation>
  </dataValidations>
  <pageMargins left="0.7" right="0.7" top="0.75" bottom="0.75" header="0.3" footer="0.3"/>
  <pageSetup paperSize="9" orientation="portrait" r:id="rId1"/>
  <drawing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1:K21"/>
  <sheetViews>
    <sheetView workbookViewId="0">
      <selection activeCell="G12" sqref="G12"/>
    </sheetView>
  </sheetViews>
  <sheetFormatPr baseColWidth="10" defaultColWidth="12.5703125" defaultRowHeight="15.75" x14ac:dyDescent="0.25"/>
  <cols>
    <col min="1" max="1" width="2.42578125" style="17" customWidth="1"/>
    <col min="2" max="2" width="26.42578125" style="17" customWidth="1"/>
    <col min="3" max="3" width="3.28515625" style="17" customWidth="1"/>
    <col min="4" max="4" width="32.85546875" style="19" customWidth="1"/>
    <col min="5" max="5" width="3.28515625" style="17" customWidth="1"/>
    <col min="6" max="6" width="17.28515625" style="17" bestFit="1" customWidth="1"/>
    <col min="7" max="10" width="12.5703125" style="17"/>
    <col min="11" max="11" width="12.85546875" style="17" hidden="1" customWidth="1"/>
    <col min="12" max="16384" width="12.5703125" style="17"/>
  </cols>
  <sheetData>
    <row r="1" spans="2:11" x14ac:dyDescent="0.25">
      <c r="B1" s="16"/>
      <c r="C1" s="16"/>
      <c r="D1" s="16"/>
      <c r="K1" s="18">
        <v>2000</v>
      </c>
    </row>
    <row r="2" spans="2:11" x14ac:dyDescent="0.25">
      <c r="K2" s="18">
        <v>2001</v>
      </c>
    </row>
    <row r="3" spans="2:11" x14ac:dyDescent="0.25">
      <c r="B3" s="20"/>
      <c r="C3" s="20"/>
      <c r="D3" s="21"/>
      <c r="K3" s="18">
        <v>2002</v>
      </c>
    </row>
    <row r="4" spans="2:11" x14ac:dyDescent="0.25">
      <c r="B4" s="22" t="s">
        <v>10</v>
      </c>
      <c r="C4" s="23"/>
      <c r="D4" s="24">
        <f>DATE(An,1,1)</f>
        <v>43101</v>
      </c>
      <c r="F4" s="25"/>
      <c r="K4" s="18">
        <v>2003</v>
      </c>
    </row>
    <row r="5" spans="2:11" x14ac:dyDescent="0.25">
      <c r="B5" s="22" t="s">
        <v>11</v>
      </c>
      <c r="C5" s="23"/>
      <c r="D5" s="26">
        <f>FLOOR(DATE(An,5,DAY(MINUTE(An/38)/2+56)),7)-34+7*(An=2079)</f>
        <v>43191</v>
      </c>
      <c r="F5" s="25"/>
      <c r="K5" s="18">
        <v>2004</v>
      </c>
    </row>
    <row r="6" spans="2:11" x14ac:dyDescent="0.25">
      <c r="B6" s="22" t="s">
        <v>12</v>
      </c>
      <c r="C6" s="23"/>
      <c r="D6" s="26">
        <f>D5+1</f>
        <v>43192</v>
      </c>
      <c r="F6" s="27"/>
      <c r="K6" s="18">
        <v>2005</v>
      </c>
    </row>
    <row r="7" spans="2:11" x14ac:dyDescent="0.25">
      <c r="B7" s="22" t="s">
        <v>13</v>
      </c>
      <c r="C7" s="23"/>
      <c r="D7" s="26">
        <f>DATE(An,5,1)</f>
        <v>43221</v>
      </c>
      <c r="K7" s="18">
        <v>2006</v>
      </c>
    </row>
    <row r="8" spans="2:11" x14ac:dyDescent="0.25">
      <c r="B8" s="22" t="s">
        <v>14</v>
      </c>
      <c r="C8" s="23"/>
      <c r="D8" s="26">
        <f>DATE(An,5,8)</f>
        <v>43228</v>
      </c>
      <c r="K8" s="18">
        <v>2007</v>
      </c>
    </row>
    <row r="9" spans="2:11" x14ac:dyDescent="0.25">
      <c r="B9" s="22" t="s">
        <v>15</v>
      </c>
      <c r="C9" s="23"/>
      <c r="D9" s="26">
        <f>D5+39</f>
        <v>43230</v>
      </c>
      <c r="K9" s="18">
        <v>2008</v>
      </c>
    </row>
    <row r="10" spans="2:11" x14ac:dyDescent="0.25">
      <c r="B10" s="22" t="s">
        <v>16</v>
      </c>
      <c r="C10" s="23"/>
      <c r="D10" s="24">
        <f>D5+49</f>
        <v>43240</v>
      </c>
      <c r="K10" s="18">
        <v>2009</v>
      </c>
    </row>
    <row r="11" spans="2:11" x14ac:dyDescent="0.25">
      <c r="B11" s="22" t="s">
        <v>17</v>
      </c>
      <c r="C11" s="23"/>
      <c r="D11" s="24">
        <f>D10+1</f>
        <v>43241</v>
      </c>
      <c r="K11" s="18">
        <v>2010</v>
      </c>
    </row>
    <row r="12" spans="2:11" x14ac:dyDescent="0.25">
      <c r="B12" s="22" t="s">
        <v>18</v>
      </c>
      <c r="C12" s="23"/>
      <c r="D12" s="24">
        <f>DATE(An,7,14)</f>
        <v>43295</v>
      </c>
      <c r="K12" s="18">
        <v>2011</v>
      </c>
    </row>
    <row r="13" spans="2:11" x14ac:dyDescent="0.25">
      <c r="B13" s="22" t="s">
        <v>19</v>
      </c>
      <c r="C13" s="23"/>
      <c r="D13" s="24">
        <f>DATE(An,8,15)</f>
        <v>43327</v>
      </c>
      <c r="F13" s="25"/>
      <c r="K13" s="18">
        <v>2012</v>
      </c>
    </row>
    <row r="14" spans="2:11" x14ac:dyDescent="0.25">
      <c r="B14" s="22" t="s">
        <v>20</v>
      </c>
      <c r="C14" s="23"/>
      <c r="D14" s="24">
        <f>DATE(An,11,1)</f>
        <v>43405</v>
      </c>
      <c r="K14" s="18">
        <v>2013</v>
      </c>
    </row>
    <row r="15" spans="2:11" x14ac:dyDescent="0.25">
      <c r="B15" s="22" t="s">
        <v>21</v>
      </c>
      <c r="C15" s="23"/>
      <c r="D15" s="24">
        <f>DATE(An,11,11)</f>
        <v>43415</v>
      </c>
      <c r="K15" s="18">
        <v>2014</v>
      </c>
    </row>
    <row r="16" spans="2:11" x14ac:dyDescent="0.25">
      <c r="B16" s="22" t="s">
        <v>22</v>
      </c>
      <c r="C16" s="23"/>
      <c r="D16" s="24">
        <f>DATE(An,12,25)</f>
        <v>43459</v>
      </c>
      <c r="K16" s="18">
        <v>2015</v>
      </c>
    </row>
    <row r="17" spans="2:4" x14ac:dyDescent="0.25">
      <c r="B17" s="20"/>
      <c r="C17" s="20"/>
      <c r="D17" s="21"/>
    </row>
    <row r="18" spans="2:4" x14ac:dyDescent="0.25">
      <c r="B18" s="20"/>
      <c r="C18" s="20"/>
      <c r="D18" s="21"/>
    </row>
    <row r="19" spans="2:4" x14ac:dyDescent="0.25">
      <c r="B19" s="20"/>
      <c r="C19" s="20"/>
      <c r="D19" s="21"/>
    </row>
    <row r="20" spans="2:4" x14ac:dyDescent="0.25">
      <c r="B20" s="20"/>
      <c r="C20" s="20"/>
      <c r="D20" s="21"/>
    </row>
    <row r="21" spans="2:4" x14ac:dyDescent="0.25">
      <c r="B21" s="20"/>
      <c r="C21" s="20"/>
      <c r="D21" s="21"/>
    </row>
  </sheetData>
  <phoneticPr fontId="7" type="noConversion"/>
  <conditionalFormatting sqref="B4:D16">
    <cfRule type="expression" dxfId="0" priority="1" stopIfTrue="1">
      <formula>MOD(ROW(),2)</formula>
    </cfRule>
  </conditionalFormatting>
  <pageMargins left="0.78740157499999996" right="0.78740157499999996" top="0.984251969" bottom="0.984251969" header="0.4921259845" footer="0.4921259845"/>
  <pageSetup paperSize="9" orientation="portrait" horizontalDpi="4294967293" verticalDpi="4294967293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Récap</vt:lpstr>
      <vt:lpstr>Emargement</vt:lpstr>
      <vt:lpstr>Fériés</vt:lpstr>
      <vt:lpstr>An</vt:lpstr>
      <vt:lpstr>Fériés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2006-09-12T15:06:44Z</dcterms:created>
  <dcterms:modified xsi:type="dcterms:W3CDTF">2018-04-07T20:02:18Z</dcterms:modified>
</cp:coreProperties>
</file>