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0" windowWidth="14355" windowHeight="13740"/>
  </bookViews>
  <sheets>
    <sheet name="Commandes" sheetId="1" r:id="rId1"/>
  </sheets>
  <definedNames>
    <definedName name="_xlnm._FilterDatabase" localSheetId="0" hidden="1">Commandes!$A$8:$H$158</definedName>
    <definedName name="DESS">DessertDuJrs[Desserts]</definedName>
    <definedName name="DESSTOUTJOURS">DessertTtJrs[Desserts de tt les jours]</definedName>
    <definedName name="GSALADE">GrandeSalade[Grande salades (6,80€)]</definedName>
    <definedName name="PATES">Tableau5[Pates]</definedName>
    <definedName name="PCHAUDPERS">Tableau7[Plats chaud personnalisés]</definedName>
    <definedName name="PLATEAUFROID">Commandes!$J$43</definedName>
    <definedName name="PLATEAULIGHT">Commandes!$J$44</definedName>
    <definedName name="PLATS">Tableau11[Plats]</definedName>
    <definedName name="PSALADE">PETITESALADE[Petite salade (5,00€)]</definedName>
    <definedName name="SALADEBASECLASSPERSO">Tableau8[Salade base classique perso]</definedName>
    <definedName name="SALADEBASEITPERSO">Commandes!$J$80:$J$98</definedName>
    <definedName name="SANDW">Tableau10[Sandwich (4,00€)]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3" i="1"/>
  <c r="F15" i="1"/>
  <c r="F17" i="1"/>
  <c r="F9" i="1"/>
  <c r="F7" i="1" l="1"/>
  <c r="G1" i="1"/>
  <c r="E2" i="1"/>
  <c r="E1" i="1"/>
  <c r="C3" i="1"/>
  <c r="C2" i="1"/>
  <c r="C1" i="1"/>
  <c r="H7" i="1"/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9" i="1"/>
  <c r="G17" i="1" l="1"/>
  <c r="G9" i="1"/>
  <c r="G149" i="1"/>
  <c r="G133" i="1"/>
  <c r="G117" i="1"/>
  <c r="G101" i="1"/>
  <c r="G85" i="1"/>
  <c r="G69" i="1"/>
  <c r="G53" i="1"/>
  <c r="G13" i="1"/>
  <c r="G155" i="1"/>
  <c r="G147" i="1"/>
  <c r="G139" i="1"/>
  <c r="G131" i="1"/>
  <c r="G123" i="1"/>
  <c r="G115" i="1"/>
  <c r="G107" i="1"/>
  <c r="G99" i="1"/>
  <c r="G91" i="1"/>
  <c r="G83" i="1"/>
  <c r="G75" i="1"/>
  <c r="G67" i="1"/>
  <c r="G59" i="1"/>
  <c r="G51" i="1"/>
  <c r="G43" i="1"/>
  <c r="G35" i="1"/>
  <c r="G27" i="1"/>
  <c r="G19" i="1"/>
  <c r="G157" i="1"/>
  <c r="G141" i="1"/>
  <c r="G125" i="1"/>
  <c r="G109" i="1"/>
  <c r="G93" i="1"/>
  <c r="G77" i="1"/>
  <c r="G61" i="1"/>
  <c r="G45" i="1"/>
  <c r="G37" i="1"/>
  <c r="G29" i="1"/>
  <c r="G21" i="1"/>
  <c r="G153" i="1"/>
  <c r="G145" i="1"/>
  <c r="G137" i="1"/>
  <c r="G129" i="1"/>
  <c r="G121" i="1"/>
  <c r="G113" i="1"/>
  <c r="G105" i="1"/>
  <c r="G97" i="1"/>
  <c r="G89" i="1"/>
  <c r="G81" i="1"/>
  <c r="G73" i="1"/>
  <c r="G65" i="1"/>
  <c r="G57" i="1"/>
  <c r="G49" i="1"/>
  <c r="G41" i="1"/>
  <c r="G33" i="1"/>
  <c r="G25" i="1"/>
  <c r="G151" i="1"/>
  <c r="G143" i="1"/>
  <c r="G135" i="1"/>
  <c r="G127" i="1"/>
  <c r="G119" i="1"/>
  <c r="G111" i="1"/>
  <c r="G103" i="1"/>
  <c r="G95" i="1"/>
  <c r="G87" i="1"/>
  <c r="G79" i="1"/>
  <c r="G71" i="1"/>
  <c r="G63" i="1"/>
  <c r="G55" i="1"/>
  <c r="G47" i="1"/>
  <c r="G39" i="1"/>
  <c r="G31" i="1"/>
  <c r="G23" i="1"/>
  <c r="G15" i="1"/>
  <c r="E3" i="1"/>
  <c r="E7" i="1"/>
  <c r="A4" i="1"/>
  <c r="G2" i="1" l="1"/>
  <c r="G7" i="1"/>
</calcChain>
</file>

<file path=xl/sharedStrings.xml><?xml version="1.0" encoding="utf-8"?>
<sst xmlns="http://schemas.openxmlformats.org/spreadsheetml/2006/main" count="185" uniqueCount="178">
  <si>
    <t>Sandwich thon œuf crudités  (4,00€)</t>
  </si>
  <si>
    <t>Sandwich poulet crudité  (4,00€)</t>
  </si>
  <si>
    <t>Sandwich jambon œuf fromage et crudités  (4,00€)</t>
  </si>
  <si>
    <t>Sandwich jambon fromage  (4,00€)</t>
  </si>
  <si>
    <t>Sandwich jambon cru tomate mozza  (4,00€)</t>
  </si>
  <si>
    <t>Sandwich jambon cru chèvre et cruditéss (4,00€)</t>
  </si>
  <si>
    <t>Salade base Italienne: Poulet + Mozzarella + Avocat</t>
  </si>
  <si>
    <t>Salade base Italienne: Poulet + Emmental + Maïs</t>
  </si>
  <si>
    <t>Salade base Italienne: Poulet + Chevre + tomates séchées</t>
  </si>
  <si>
    <t>Salade base Italienne: Poulet + Chevre + Maïs</t>
  </si>
  <si>
    <t>Salade base Italienne: Poulet + Chevre + Avocat</t>
  </si>
  <si>
    <t>Salade base Italienne: Œuf poché + jambon cru + mozzarella</t>
  </si>
  <si>
    <t>Salade base Italienne: Mozza + Tomates séchées + jambon cru</t>
  </si>
  <si>
    <t>Salade base Italienne: Mozza + tomate séchées + jambon cru</t>
  </si>
  <si>
    <t>Salade base Italienne: Mozza + avocat + œuf poché</t>
  </si>
  <si>
    <t>Salade base Italienne: Mais + Tomates séchées + Thon</t>
  </si>
  <si>
    <t>Salade base Italienne: Mais + Tomates séchées + Œuf poché</t>
  </si>
  <si>
    <t>Salade base Italienne: Mais + Poulet + Tomates Séchées</t>
  </si>
  <si>
    <t>Salade base Italienne: Mais + Poulet + Œuf Poché</t>
  </si>
  <si>
    <t>Salade base Italienne: Mais + Poulet + Concombre</t>
  </si>
  <si>
    <t>Salade base Italienne: Mais + Mozza + Œuf poché</t>
  </si>
  <si>
    <t>Salade base Italienne: Mais + chevre frais + Œufs Poché</t>
  </si>
  <si>
    <t>Salade base Italienne: Mais + Avocat + Œufs Poché</t>
  </si>
  <si>
    <t>Salade base Italienne: Jambon Cru + Mozzarella + Avocat</t>
  </si>
  <si>
    <t>Salade base Italienne: Jambon cru + Chevre frais + Avocat</t>
  </si>
  <si>
    <t>Salade base italienne : thon + concombre + œuf poché</t>
  </si>
  <si>
    <t>Yahourt</t>
  </si>
  <si>
    <t>Salade base classique : Maïs + Jabon Blanc + Mozza</t>
  </si>
  <si>
    <t>Verrine du jour</t>
  </si>
  <si>
    <t>Salade base classique : Blanc de poulet + poivrons marinés + maïs</t>
  </si>
  <si>
    <t>Twix</t>
  </si>
  <si>
    <t>Salade base classique : Blanc de poulet + jambon cru + maïs</t>
  </si>
  <si>
    <t>Tiramisu du jour</t>
  </si>
  <si>
    <t>Salade base classique : Blanc de poulet + chevre + tomates sechées</t>
  </si>
  <si>
    <t>Tartelette du jour</t>
  </si>
  <si>
    <t>Salade base classique : Blanc de poulet + avocat + maïs</t>
  </si>
  <si>
    <t>Tarte du jour</t>
  </si>
  <si>
    <t>Roulé au chocolat</t>
  </si>
  <si>
    <t>Plateau light</t>
  </si>
  <si>
    <t>Riz au lait fruits rouges</t>
  </si>
  <si>
    <t>Plateau froid</t>
  </si>
  <si>
    <t>Riz au lait</t>
  </si>
  <si>
    <t>Pomme au four</t>
  </si>
  <si>
    <t>Panacotta du jour</t>
  </si>
  <si>
    <t>Mousse du jour</t>
  </si>
  <si>
    <t>MM's</t>
  </si>
  <si>
    <t>Mars</t>
  </si>
  <si>
    <t>Gateau de semoule</t>
  </si>
  <si>
    <t xml:space="preserve">Gateau de riz au lait </t>
  </si>
  <si>
    <t>Gateau au yahourt</t>
  </si>
  <si>
    <t>Galette frangipane</t>
  </si>
  <si>
    <t>Galette des rois</t>
  </si>
  <si>
    <t>Fraises melba</t>
  </si>
  <si>
    <t>Fraise chantilly</t>
  </si>
  <si>
    <t>Fondant du jour</t>
  </si>
  <si>
    <t>Fondant choco du jour</t>
  </si>
  <si>
    <t>Flan patissier</t>
  </si>
  <si>
    <t>Flan coco</t>
  </si>
  <si>
    <t>Fiadone corse</t>
  </si>
  <si>
    <t>Duo de mousse banane</t>
  </si>
  <si>
    <t>Crumble du jour</t>
  </si>
  <si>
    <t>Crepe nutella</t>
  </si>
  <si>
    <t>Creme caramel</t>
  </si>
  <si>
    <t>Coupe de melon pastèque</t>
  </si>
  <si>
    <t>Coupe de fraises chantilly</t>
  </si>
  <si>
    <t xml:space="preserve">Coupe ananas </t>
  </si>
  <si>
    <t>Cookie du chef</t>
  </si>
  <si>
    <t>Compote pommes poires</t>
  </si>
  <si>
    <t>Compote de pomme</t>
  </si>
  <si>
    <t>Clafoutis pommes framboises</t>
  </si>
  <si>
    <t>Clafoutis du jour</t>
  </si>
  <si>
    <t>Cheesecake</t>
  </si>
  <si>
    <t>Desserts</t>
  </si>
  <si>
    <t>Plats</t>
  </si>
  <si>
    <t xml:space="preserve">Menu à </t>
  </si>
  <si>
    <t xml:space="preserve"> €</t>
  </si>
  <si>
    <t>Moyens de paiement</t>
  </si>
  <si>
    <t>Prénoms</t>
  </si>
  <si>
    <t>Gratuit</t>
  </si>
  <si>
    <t>Commande A&amp;C Traiteur</t>
  </si>
  <si>
    <t>Déjà payé</t>
  </si>
  <si>
    <t>Avoir 7</t>
  </si>
  <si>
    <t>CB 3</t>
  </si>
  <si>
    <t>Avoir 6</t>
  </si>
  <si>
    <t>CB 2</t>
  </si>
  <si>
    <t>Avoir 5</t>
  </si>
  <si>
    <t>CB 1</t>
  </si>
  <si>
    <t>Avoir 4</t>
  </si>
  <si>
    <t>Espèce 7</t>
  </si>
  <si>
    <t>Avoir 3</t>
  </si>
  <si>
    <t>Espèce 6</t>
  </si>
  <si>
    <t>Avoir 2</t>
  </si>
  <si>
    <t>Total espèces</t>
  </si>
  <si>
    <t>Ticket autres</t>
  </si>
  <si>
    <t>Espèce 5</t>
  </si>
  <si>
    <t>Avoir 1</t>
  </si>
  <si>
    <t>Espèces</t>
  </si>
  <si>
    <t>Tickets SHT</t>
  </si>
  <si>
    <t>Espèce 4</t>
  </si>
  <si>
    <t>Ticket autre 2</t>
  </si>
  <si>
    <t>Avoirs</t>
  </si>
  <si>
    <t>CB</t>
  </si>
  <si>
    <t>Tickets G-SYS</t>
  </si>
  <si>
    <t>Espèce 3</t>
  </si>
  <si>
    <t>Ticket autre 1</t>
  </si>
  <si>
    <t>Espèce 2</t>
  </si>
  <si>
    <t>Ticket SHT</t>
  </si>
  <si>
    <t>Espèce 1</t>
  </si>
  <si>
    <t>Ticket G-SYS</t>
  </si>
  <si>
    <t>Dessert</t>
  </si>
  <si>
    <t>Petite salade</t>
  </si>
  <si>
    <t xml:space="preserve">Sandwich </t>
  </si>
  <si>
    <t>Sandwich + dessert</t>
  </si>
  <si>
    <t>Petite salade + Dessert</t>
  </si>
  <si>
    <t>Composition</t>
  </si>
  <si>
    <t>Réduc</t>
  </si>
  <si>
    <t>Menu à</t>
  </si>
  <si>
    <t>€</t>
  </si>
  <si>
    <t>Type de paiement</t>
  </si>
  <si>
    <t>Pour le dépliant cliquer ICI</t>
  </si>
  <si>
    <t>Petite salade (5,00€)</t>
  </si>
  <si>
    <t>Salade chicken "PRO"</t>
  </si>
  <si>
    <t>Salade l'Italienne</t>
  </si>
  <si>
    <t>Salade tomate &amp; mozza</t>
  </si>
  <si>
    <t>Grande salades (6,80€)</t>
  </si>
  <si>
    <t>Salade A&amp;C traiteur</t>
  </si>
  <si>
    <t>Salade Angie</t>
  </si>
  <si>
    <t>Salade cote d'azur</t>
  </si>
  <si>
    <t>Salade du chef</t>
  </si>
  <si>
    <t>Salade nicoise</t>
  </si>
  <si>
    <t>Salade océane</t>
  </si>
  <si>
    <t>Salade romantica</t>
  </si>
  <si>
    <t>Salade Saladière</t>
  </si>
  <si>
    <t>Pates</t>
  </si>
  <si>
    <t>Lasagne</t>
  </si>
  <si>
    <t>Pennes aux deux saumons</t>
  </si>
  <si>
    <t>Pennes carbonara</t>
  </si>
  <si>
    <t>Sandwich (4,00€)</t>
  </si>
  <si>
    <t>Plateaux repas (8,50)</t>
  </si>
  <si>
    <t>Plats chaud personnalisés</t>
  </si>
  <si>
    <t>Escalope de poulet SANS sauce + riz blanc + haricots verts</t>
  </si>
  <si>
    <t>Escalope de poulet sauce au poivre + riz blanc</t>
  </si>
  <si>
    <t>Escalope de poulet sauce cepes + galette de PDT</t>
  </si>
  <si>
    <t>Escalope de poulet sauce pesto + riz blanc</t>
  </si>
  <si>
    <t>Escalope de poulet sauce poivre + galette de PDT</t>
  </si>
  <si>
    <t>Escalope de volaille sauce au poivre + galette de PDT</t>
  </si>
  <si>
    <t>Escalope poulet sans sauce + frites cheddar</t>
  </si>
  <si>
    <t>Escalope poulet sauces cèpes + frites cheddar</t>
  </si>
  <si>
    <t>Escalope poulet sauces poivres + frites cheddar</t>
  </si>
  <si>
    <t>Escalope poulet sauces poivres + legumes jours</t>
  </si>
  <si>
    <t>Haricots vert + Pavé de saumon</t>
  </si>
  <si>
    <t>Pavé de saumon + galettes de PDT</t>
  </si>
  <si>
    <t>Pavé de saumon + riz</t>
  </si>
  <si>
    <t>Poulet + frites cheddar + Sauce Cèpes</t>
  </si>
  <si>
    <t>Poulet curry + galette de pomme de terre</t>
  </si>
  <si>
    <t>Poulet curry + haricots verts</t>
  </si>
  <si>
    <t>Poulet curry + riz</t>
  </si>
  <si>
    <t>Steak haché + Pates sauce au poivre</t>
  </si>
  <si>
    <t>Steak haché + riz</t>
  </si>
  <si>
    <t>Steak haché sauce au poivre + frites cheddar</t>
  </si>
  <si>
    <t>Salade base classique perso</t>
  </si>
  <si>
    <t>Salades base italienne perso</t>
  </si>
  <si>
    <t>Desserts de tt les jours</t>
  </si>
  <si>
    <t>Bonbon Haribo</t>
  </si>
  <si>
    <t>Fondant choco</t>
  </si>
  <si>
    <t>Fromage blanc coulis fruit rouge</t>
  </si>
  <si>
    <t>Fromage blanc crème de marron</t>
  </si>
  <si>
    <t>Fromage blanc miel</t>
  </si>
  <si>
    <t>Fromage blanc muiesli</t>
  </si>
  <si>
    <t>Fromage blanc nature</t>
  </si>
  <si>
    <t>Mousse choco</t>
  </si>
  <si>
    <t>SDF</t>
  </si>
  <si>
    <t>Tiramisu</t>
  </si>
  <si>
    <t>A payé</t>
  </si>
  <si>
    <t>Réduction A&amp;C traiteur à partir de 5 commandes et +
- Les menus passent à 7,50€ au lieu de 8,50€
- Les plats ou salades seul passent à 6,50€ au lieu de 7,00€</t>
  </si>
  <si>
    <t>NB Avoir</t>
  </si>
  <si>
    <t>Grande Salade ou Plat chaud seul</t>
  </si>
  <si>
    <t>Grande Salade ou Plat chaud ou Pates + dessert ou plateau light seul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</si>
</sst>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3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8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11"/>
      <color rgb="FF00B05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28"/>
      <color rgb="FF002060"/>
      <name val="Calibri"/>
      <family val="2"/>
      <scheme val="minor"/>
    </font>
    <font>
      <b/>
      <sz val="12"/>
      <color rgb="FF339966"/>
      <name val="Calibri"/>
      <family val="2"/>
    </font>
    <font>
      <b/>
      <sz val="12"/>
      <color rgb="FF3366FF"/>
      <name val="Calibri"/>
      <family val="2"/>
    </font>
    <font>
      <b/>
      <sz val="12"/>
      <color rgb="FF993366"/>
      <name val="Calibri"/>
      <family val="2"/>
    </font>
    <font>
      <b/>
      <sz val="13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theme="9" tint="-0.249977111117893"/>
      </left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7">
    <xf numFmtId="0" fontId="0" fillId="0" borderId="0" xfId="0"/>
    <xf numFmtId="0" fontId="0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164" fontId="0" fillId="0" borderId="4" xfId="0" applyNumberFormat="1" applyBorder="1" applyProtection="1"/>
    <xf numFmtId="0" fontId="0" fillId="0" borderId="4" xfId="0" applyBorder="1" applyProtection="1"/>
    <xf numFmtId="0" fontId="10" fillId="0" borderId="4" xfId="0" applyFont="1" applyBorder="1" applyAlignment="1" applyProtection="1">
      <alignment vertical="center" wrapText="1"/>
    </xf>
    <xf numFmtId="0" fontId="10" fillId="0" borderId="5" xfId="0" applyFont="1" applyBorder="1" applyAlignment="1" applyProtection="1">
      <alignment vertical="center" wrapText="1"/>
    </xf>
    <xf numFmtId="0" fontId="0" fillId="0" borderId="6" xfId="0" applyBorder="1" applyProtection="1"/>
    <xf numFmtId="0" fontId="10" fillId="0" borderId="7" xfId="0" applyFont="1" applyBorder="1" applyAlignment="1" applyProtection="1">
      <alignment vertical="center" wrapText="1"/>
    </xf>
    <xf numFmtId="0" fontId="10" fillId="0" borderId="8" xfId="0" applyFont="1" applyBorder="1" applyAlignment="1" applyProtection="1">
      <alignment vertical="center" wrapText="1"/>
    </xf>
    <xf numFmtId="0" fontId="10" fillId="0" borderId="9" xfId="0" applyFont="1" applyBorder="1" applyAlignment="1" applyProtection="1">
      <alignment vertical="center" wrapText="1"/>
    </xf>
    <xf numFmtId="0" fontId="10" fillId="0" borderId="10" xfId="0" applyFont="1" applyBorder="1" applyAlignment="1" applyProtection="1">
      <alignment vertical="center" wrapText="1"/>
    </xf>
    <xf numFmtId="0" fontId="10" fillId="0" borderId="11" xfId="0" applyFont="1" applyBorder="1" applyAlignment="1" applyProtection="1">
      <alignment vertical="center" wrapText="1"/>
    </xf>
    <xf numFmtId="0" fontId="11" fillId="0" borderId="0" xfId="0" applyFont="1" applyAlignment="1" applyProtection="1">
      <alignment wrapText="1"/>
    </xf>
    <xf numFmtId="0" fontId="13" fillId="0" borderId="0" xfId="0" applyFont="1" applyFill="1" applyAlignment="1" applyProtection="1">
      <alignment vertical="center"/>
    </xf>
    <xf numFmtId="0" fontId="13" fillId="0" borderId="0" xfId="0" applyFont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14" fillId="0" borderId="0" xfId="0" applyFont="1" applyBorder="1" applyAlignment="1" applyProtection="1">
      <alignment vertical="center"/>
    </xf>
    <xf numFmtId="0" fontId="14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17" fillId="0" borderId="0" xfId="0" applyFont="1" applyAlignment="1" applyProtection="1">
      <alignment vertical="center"/>
    </xf>
    <xf numFmtId="0" fontId="17" fillId="0" borderId="0" xfId="0" applyFont="1" applyFill="1" applyAlignment="1" applyProtection="1">
      <alignment vertical="center"/>
    </xf>
    <xf numFmtId="0" fontId="18" fillId="0" borderId="0" xfId="0" applyFont="1" applyAlignment="1" applyProtection="1">
      <alignment vertical="center"/>
    </xf>
    <xf numFmtId="0" fontId="19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Fill="1" applyAlignment="1" applyProtection="1">
      <alignment vertical="center"/>
    </xf>
    <xf numFmtId="0" fontId="20" fillId="0" borderId="0" xfId="0" applyFont="1" applyAlignment="1" applyProtection="1">
      <alignment vertical="center"/>
    </xf>
    <xf numFmtId="0" fontId="21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22" fillId="0" borderId="0" xfId="0" applyFont="1" applyProtection="1"/>
    <xf numFmtId="0" fontId="23" fillId="0" borderId="0" xfId="0" applyFont="1" applyAlignment="1" applyProtection="1">
      <alignment vertical="center"/>
    </xf>
    <xf numFmtId="0" fontId="23" fillId="0" borderId="0" xfId="0" applyFont="1" applyBorder="1" applyAlignment="1" applyProtection="1">
      <alignment vertical="center"/>
    </xf>
    <xf numFmtId="0" fontId="0" fillId="0" borderId="7" xfId="0" applyBorder="1"/>
    <xf numFmtId="0" fontId="0" fillId="0" borderId="7" xfId="0" applyBorder="1" applyAlignment="1"/>
    <xf numFmtId="0" fontId="0" fillId="0" borderId="10" xfId="0" applyBorder="1"/>
    <xf numFmtId="0" fontId="3" fillId="0" borderId="0" xfId="0" applyFont="1" applyAlignment="1" applyProtection="1"/>
    <xf numFmtId="164" fontId="11" fillId="0" borderId="7" xfId="0" applyNumberFormat="1" applyFont="1" applyFill="1" applyBorder="1" applyAlignment="1" applyProtection="1">
      <alignment horizontal="center" vertical="center"/>
    </xf>
    <xf numFmtId="164" fontId="0" fillId="0" borderId="7" xfId="0" applyNumberFormat="1" applyFont="1" applyFill="1" applyBorder="1" applyAlignment="1" applyProtection="1">
      <alignment horizontal="center" vertical="center"/>
    </xf>
    <xf numFmtId="164" fontId="0" fillId="0" borderId="7" xfId="0" applyNumberFormat="1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164" fontId="5" fillId="0" borderId="8" xfId="0" applyNumberFormat="1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164" fontId="0" fillId="0" borderId="8" xfId="0" applyNumberFormat="1" applyFont="1" applyFill="1" applyBorder="1" applyAlignment="1" applyProtection="1">
      <alignment horizontal="center" vertical="center"/>
    </xf>
    <xf numFmtId="164" fontId="0" fillId="0" borderId="8" xfId="0" applyNumberFormat="1" applyFont="1" applyBorder="1" applyAlignment="1" applyProtection="1">
      <alignment horizontal="center" vertical="center"/>
    </xf>
    <xf numFmtId="164" fontId="0" fillId="0" borderId="5" xfId="0" applyNumberFormat="1" applyFont="1" applyBorder="1" applyAlignment="1" applyProtection="1">
      <alignment horizontal="center" vertical="center"/>
    </xf>
    <xf numFmtId="164" fontId="0" fillId="0" borderId="4" xfId="0" applyNumberFormat="1" applyFont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11" xfId="0" applyBorder="1"/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2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Alignment="1" applyProtection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20" fontId="30" fillId="0" borderId="0" xfId="0" applyNumberFormat="1" applyFont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29" fillId="0" borderId="20" xfId="0" applyFont="1" applyFill="1" applyBorder="1" applyAlignment="1">
      <alignment horizontal="center" vertical="center"/>
    </xf>
    <xf numFmtId="0" fontId="29" fillId="0" borderId="20" xfId="0" applyFont="1" applyBorder="1" applyAlignment="1">
      <alignment horizontal="center"/>
    </xf>
    <xf numFmtId="0" fontId="0" fillId="0" borderId="0" xfId="0" applyFont="1" applyFill="1" applyBorder="1" applyAlignment="1" applyProtection="1">
      <alignment horizontal="left" vertical="center"/>
    </xf>
    <xf numFmtId="2" fontId="0" fillId="0" borderId="0" xfId="0" applyNumberFormat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left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1" fillId="3" borderId="0" xfId="0" applyFont="1" applyFill="1" applyAlignment="1" applyProtection="1">
      <alignment horizontal="center" wrapText="1"/>
    </xf>
    <xf numFmtId="0" fontId="24" fillId="5" borderId="0" xfId="0" applyFont="1" applyFill="1" applyAlignment="1">
      <alignment horizontal="center" vertical="center" wrapText="1"/>
    </xf>
    <xf numFmtId="0" fontId="7" fillId="0" borderId="13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165" fontId="9" fillId="0" borderId="17" xfId="0" applyNumberFormat="1" applyFont="1" applyBorder="1" applyAlignment="1" applyProtection="1">
      <alignment horizontal="center"/>
    </xf>
    <xf numFmtId="165" fontId="9" fillId="0" borderId="18" xfId="0" applyNumberFormat="1" applyFont="1" applyBorder="1" applyAlignment="1" applyProtection="1">
      <alignment horizontal="center"/>
    </xf>
    <xf numFmtId="165" fontId="9" fillId="0" borderId="19" xfId="0" applyNumberFormat="1" applyFont="1" applyBorder="1" applyAlignment="1" applyProtection="1">
      <alignment horizont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3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theme="9" tint="-0.249977111117893"/>
        </left>
        <right style="medium">
          <color theme="9" tint="-0.249977111117893"/>
        </right>
        <top/>
        <bottom/>
      </border>
      <protection locked="1" hidden="0"/>
    </dxf>
    <dxf>
      <border outline="0">
        <bottom style="medium">
          <color theme="9" tint="-0.24997711111789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3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 tint="-0.499984740745262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fill>
        <patternFill>
          <bgColor rgb="FF66FF33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0</xdr:row>
          <xdr:rowOff>19050</xdr:rowOff>
        </xdr:from>
        <xdr:to>
          <xdr:col>12</xdr:col>
          <xdr:colOff>885825</xdr:colOff>
          <xdr:row>2</xdr:row>
          <xdr:rowOff>152400</xdr:rowOff>
        </xdr:to>
        <xdr:sp macro="" textlink="">
          <xdr:nvSpPr>
            <xdr:cNvPr id="1025" name="Button 12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1152525</xdr:colOff>
          <xdr:row>0</xdr:row>
          <xdr:rowOff>19050</xdr:rowOff>
        </xdr:from>
        <xdr:to>
          <xdr:col>11</xdr:col>
          <xdr:colOff>85725</xdr:colOff>
          <xdr:row>2</xdr:row>
          <xdr:rowOff>152400</xdr:rowOff>
        </xdr:to>
        <xdr:sp macro="" textlink="">
          <xdr:nvSpPr>
            <xdr:cNvPr id="1027" name="Button 1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Print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3771900</xdr:colOff>
          <xdr:row>0</xdr:row>
          <xdr:rowOff>19050</xdr:rowOff>
        </xdr:from>
        <xdr:to>
          <xdr:col>10</xdr:col>
          <xdr:colOff>1104900</xdr:colOff>
          <xdr:row>2</xdr:row>
          <xdr:rowOff>152400</xdr:rowOff>
        </xdr:to>
        <xdr:sp macro="" textlink="">
          <xdr:nvSpPr>
            <xdr:cNvPr id="1028" name="Button 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66FF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2333625</xdr:colOff>
          <xdr:row>0</xdr:row>
          <xdr:rowOff>19050</xdr:rowOff>
        </xdr:from>
        <xdr:to>
          <xdr:col>9</xdr:col>
          <xdr:colOff>3743325</xdr:colOff>
          <xdr:row>2</xdr:row>
          <xdr:rowOff>152400</xdr:rowOff>
        </xdr:to>
        <xdr:sp macro="" textlink="">
          <xdr:nvSpPr>
            <xdr:cNvPr id="1029" name="Button 1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Stop Sharing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0</xdr:row>
          <xdr:rowOff>19050</xdr:rowOff>
        </xdr:from>
        <xdr:to>
          <xdr:col>9</xdr:col>
          <xdr:colOff>2295525</xdr:colOff>
          <xdr:row>2</xdr:row>
          <xdr:rowOff>152400</xdr:rowOff>
        </xdr:to>
        <xdr:sp macro="" textlink="">
          <xdr:nvSpPr>
            <xdr:cNvPr id="1030" name="Button 1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66"/>
                  </a:solidFill>
                  <a:latin typeface="Calibri"/>
                </a:rPr>
                <a:t>Sharing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PETITESALADE" displayName="PETITESALADE" ref="J18:J22" totalsRowShown="0" headerRowDxfId="37" dataDxfId="36">
  <tableColumns count="1">
    <tableColumn id="1" name="Petite salade (5,00€)" dataDxfId="3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GrandeSalade" displayName="GrandeSalade" ref="J25:J33" totalsRowShown="0" headerRowDxfId="34" dataDxfId="33">
  <autoFilter ref="J25:J33"/>
  <tableColumns count="1">
    <tableColumn id="1" name="Grande salades (6,80€)" dataDxfId="3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DessertTtJrs" displayName="DessertTtJrs" ref="K10:K20" totalsRowShown="0" headerRowDxfId="31" dataDxfId="30">
  <autoFilter ref="K10:K20"/>
  <tableColumns count="1">
    <tableColumn id="1" name="Desserts de tt les jours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DessertDuJrs" displayName="DessertDuJrs" ref="K23:K62" totalsRowShown="0" headerRowDxfId="28" dataDxfId="27">
  <autoFilter ref="K23:K62"/>
  <tableColumns count="1">
    <tableColumn id="1" name="Dessert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J36:J39" totalsRowShown="0" headerRowDxfId="25">
  <autoFilter ref="J36:J39"/>
  <tableColumns count="1">
    <tableColumn id="1" name="Pa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J42:J44" totalsRowShown="0" headerRowDxfId="24" dataDxfId="23">
  <autoFilter ref="J42:J44"/>
  <tableColumns count="1">
    <tableColumn id="1" name="Plateaux repas (8,50)" dataDxfId="2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J47:J67" totalsRowShown="0" headerRowDxfId="21" dataDxfId="20">
  <autoFilter ref="J47:J67"/>
  <tableColumns count="1">
    <tableColumn id="1" name="Plats chaud personnalisés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J70:J75" totalsRowShown="0" headerRowDxfId="18" dataDxfId="17">
  <autoFilter ref="J70:J75"/>
  <tableColumns count="1">
    <tableColumn id="1" name="Salade base classique perso" dataDxfId="1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SALADE" displayName="SALADE" ref="J78:J98" totalsRowShown="0" headerRowDxfId="15" dataDxfId="14">
  <autoFilter ref="J78:J98"/>
  <tableColumns count="1">
    <tableColumn id="1" name="Salades base italienne perso" dataDxfId="1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J101:J107" totalsRowShown="0" headerRowDxfId="12" dataDxfId="11">
  <autoFilter ref="J101:J107"/>
  <tableColumns count="1">
    <tableColumn id="1" name="Sandwich (4,00€)" dataDxfId="1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J10:J15" totalsRowShown="0" headerRowDxfId="9" dataDxfId="8" tableBorderDxfId="7">
  <tableColumns count="1">
    <tableColumn id="1" name="Plats" dataDxfId="6"/>
  </tableColumns>
  <tableStyleInfo name="TableStyleMedium5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M10:N33" totalsRowShown="0" headerRowDxfId="5" dataDxfId="3" headerRowBorderDxfId="4" tableBorderDxfId="2">
  <tableColumns count="2">
    <tableColumn id="1" name="Type de paiement" dataDxfId="1"/>
    <tableColumn id="2" name="€" dataDxfId="0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table" Target="../tables/table5.xml"/><Relationship Id="rId18" Type="http://schemas.openxmlformats.org/officeDocument/2006/relationships/table" Target="../tables/table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4.xml"/><Relationship Id="rId17" Type="http://schemas.openxmlformats.org/officeDocument/2006/relationships/table" Target="../tables/table9.xml"/><Relationship Id="rId2" Type="http://schemas.openxmlformats.org/officeDocument/2006/relationships/drawing" Target="../drawings/drawing1.xml"/><Relationship Id="rId16" Type="http://schemas.openxmlformats.org/officeDocument/2006/relationships/table" Target="../tables/table8.xml"/><Relationship Id="rId20" Type="http://schemas.openxmlformats.org/officeDocument/2006/relationships/table" Target="../tables/table1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15" Type="http://schemas.openxmlformats.org/officeDocument/2006/relationships/table" Target="../tables/table7.xml"/><Relationship Id="rId10" Type="http://schemas.openxmlformats.org/officeDocument/2006/relationships/table" Target="../tables/table2.xml"/><Relationship Id="rId19" Type="http://schemas.openxmlformats.org/officeDocument/2006/relationships/table" Target="../tables/table11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Relationship Id="rId1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60"/>
  <sheetViews>
    <sheetView showZeros="0" tabSelected="1" zoomScale="85" zoomScaleNormal="85" workbookViewId="0">
      <pane xSplit="8" ySplit="8" topLeftCell="I9" activePane="bottomRight" state="frozen"/>
      <selection pane="topRight" activeCell="I1" sqref="I1"/>
      <selection pane="bottomLeft" activeCell="A9" sqref="A9"/>
      <selection pane="bottomRight" activeCell="F17" sqref="F17:F18"/>
    </sheetView>
  </sheetViews>
  <sheetFormatPr baseColWidth="10" defaultRowHeight="15" outlineLevelRow="1" x14ac:dyDescent="0.25"/>
  <cols>
    <col min="1" max="1" width="11.42578125" customWidth="1"/>
    <col min="2" max="2" width="22.7109375" customWidth="1"/>
    <col min="3" max="3" width="23.7109375" customWidth="1"/>
    <col min="4" max="4" width="19.7109375" customWidth="1"/>
    <col min="5" max="8" width="11.42578125" customWidth="1"/>
    <col min="10" max="10" width="61" bestFit="1" customWidth="1"/>
    <col min="11" max="11" width="37.140625" customWidth="1"/>
    <col min="12" max="12" width="9.7109375" bestFit="1" customWidth="1"/>
    <col min="13" max="13" width="20.140625" bestFit="1" customWidth="1"/>
    <col min="17" max="17" width="6.42578125" bestFit="1" customWidth="1"/>
    <col min="18" max="18" width="66.5703125" bestFit="1" customWidth="1"/>
  </cols>
  <sheetData>
    <row r="1" spans="1:22" ht="15" customHeight="1" outlineLevel="1" x14ac:dyDescent="0.25">
      <c r="A1" s="97"/>
      <c r="B1" s="19" t="s">
        <v>102</v>
      </c>
      <c r="C1" s="18">
        <f>COUNTIF(D9:D158,M11)</f>
        <v>0</v>
      </c>
      <c r="D1" s="18" t="s">
        <v>101</v>
      </c>
      <c r="E1" s="18">
        <f>COUNTIF(D9:D158,"CB *")</f>
        <v>0</v>
      </c>
      <c r="F1" s="18" t="s">
        <v>100</v>
      </c>
      <c r="G1" s="17">
        <f>COUNTIF(D9:D158,"Avoir *")</f>
        <v>0</v>
      </c>
      <c r="H1" s="99"/>
      <c r="J1" s="79"/>
      <c r="K1" s="79"/>
      <c r="L1" s="79"/>
      <c r="M1" s="79"/>
      <c r="N1" s="79"/>
      <c r="O1" s="20"/>
      <c r="P1" s="46" t="s">
        <v>116</v>
      </c>
      <c r="Q1" s="47" t="s">
        <v>115</v>
      </c>
      <c r="R1" s="48" t="s">
        <v>114</v>
      </c>
      <c r="S1" s="42"/>
      <c r="T1" s="42"/>
      <c r="U1" s="42"/>
      <c r="V1" s="42"/>
    </row>
    <row r="2" spans="1:22" outlineLevel="1" x14ac:dyDescent="0.25">
      <c r="A2" s="97"/>
      <c r="B2" s="16" t="s">
        <v>97</v>
      </c>
      <c r="C2" s="15">
        <f>COUNTIF(D9:D158,M12)</f>
        <v>0</v>
      </c>
      <c r="D2" s="15" t="s">
        <v>96</v>
      </c>
      <c r="E2" s="15">
        <f>COUNTIF(D9:D158,"Espèce *")</f>
        <v>0</v>
      </c>
      <c r="F2" s="15" t="s">
        <v>175</v>
      </c>
      <c r="G2" s="14">
        <f>COUNTIF(G9:G158,"&gt;0")</f>
        <v>0</v>
      </c>
      <c r="H2" s="99"/>
      <c r="J2" s="79"/>
      <c r="K2" s="79"/>
      <c r="L2" s="79"/>
      <c r="M2" s="79"/>
      <c r="N2" s="79"/>
      <c r="O2" s="20"/>
      <c r="P2" s="49">
        <v>8.5</v>
      </c>
      <c r="Q2" s="43">
        <v>7.5</v>
      </c>
      <c r="R2" s="50" t="s">
        <v>177</v>
      </c>
      <c r="S2" s="3"/>
      <c r="T2" s="3"/>
      <c r="U2" s="3"/>
      <c r="V2" s="3"/>
    </row>
    <row r="3" spans="1:22" ht="15.75" outlineLevel="1" thickBot="1" x14ac:dyDescent="0.3">
      <c r="A3" s="98"/>
      <c r="B3" s="13" t="s">
        <v>93</v>
      </c>
      <c r="C3" s="12">
        <f>COUNTIF(D9:D158,"Ticket autre *")</f>
        <v>0</v>
      </c>
      <c r="D3" s="11" t="s">
        <v>92</v>
      </c>
      <c r="E3" s="10">
        <f>SUMIF(D9:D158,"Espèce *",E9:E158)</f>
        <v>0</v>
      </c>
      <c r="F3" s="9"/>
      <c r="G3" s="8"/>
      <c r="H3" s="100"/>
      <c r="J3" s="79"/>
      <c r="K3" s="79"/>
      <c r="L3" s="79"/>
      <c r="M3" s="79"/>
      <c r="N3" s="79"/>
      <c r="O3" s="20"/>
      <c r="P3" s="49">
        <v>7</v>
      </c>
      <c r="Q3" s="43">
        <v>6.5</v>
      </c>
      <c r="R3" s="50" t="s">
        <v>176</v>
      </c>
      <c r="S3" s="3"/>
      <c r="T3" s="3"/>
      <c r="U3" s="3"/>
      <c r="V3" s="3"/>
    </row>
    <row r="4" spans="1:22" ht="15" customHeight="1" thickBot="1" x14ac:dyDescent="0.3">
      <c r="A4" s="87">
        <f ca="1">TODAY()</f>
        <v>43189</v>
      </c>
      <c r="B4" s="88"/>
      <c r="C4" s="88"/>
      <c r="D4" s="88"/>
      <c r="E4" s="88"/>
      <c r="F4" s="88"/>
      <c r="G4" s="88"/>
      <c r="H4" s="89"/>
      <c r="J4" s="80" t="s">
        <v>174</v>
      </c>
      <c r="K4" s="80"/>
      <c r="L4" s="80"/>
      <c r="M4" s="80"/>
      <c r="N4" s="80"/>
      <c r="P4" s="51">
        <v>7</v>
      </c>
      <c r="Q4" s="44">
        <v>7</v>
      </c>
      <c r="R4" s="50" t="s">
        <v>113</v>
      </c>
      <c r="S4" s="3"/>
      <c r="T4" s="3"/>
      <c r="U4" s="3"/>
      <c r="V4" s="3"/>
    </row>
    <row r="5" spans="1:22" ht="15" customHeight="1" x14ac:dyDescent="0.25">
      <c r="A5" s="81" t="s">
        <v>79</v>
      </c>
      <c r="B5" s="82"/>
      <c r="C5" s="82"/>
      <c r="D5" s="82"/>
      <c r="E5" s="82"/>
      <c r="F5" s="82"/>
      <c r="G5" s="82"/>
      <c r="H5" s="83"/>
      <c r="J5" s="80"/>
      <c r="K5" s="80"/>
      <c r="L5" s="80"/>
      <c r="M5" s="80"/>
      <c r="N5" s="80"/>
      <c r="P5" s="52">
        <v>5.5</v>
      </c>
      <c r="Q5" s="45">
        <v>5.5</v>
      </c>
      <c r="R5" s="50" t="s">
        <v>112</v>
      </c>
      <c r="S5" s="3"/>
      <c r="T5" s="3"/>
      <c r="U5" s="3"/>
      <c r="V5" s="3"/>
    </row>
    <row r="6" spans="1:22" ht="15" customHeight="1" thickBot="1" x14ac:dyDescent="0.3">
      <c r="A6" s="84"/>
      <c r="B6" s="85"/>
      <c r="C6" s="85"/>
      <c r="D6" s="85"/>
      <c r="E6" s="85"/>
      <c r="F6" s="85"/>
      <c r="G6" s="85"/>
      <c r="H6" s="86"/>
      <c r="J6" s="80"/>
      <c r="K6" s="80"/>
      <c r="L6" s="80"/>
      <c r="M6" s="80"/>
      <c r="N6" s="80"/>
      <c r="P6" s="52">
        <v>5</v>
      </c>
      <c r="Q6" s="45">
        <v>5</v>
      </c>
      <c r="R6" s="50" t="s">
        <v>111</v>
      </c>
      <c r="S6" s="3"/>
      <c r="T6" s="3"/>
      <c r="U6" s="3"/>
      <c r="V6" s="3"/>
    </row>
    <row r="7" spans="1:22" ht="15" customHeight="1" x14ac:dyDescent="0.25">
      <c r="A7" s="56"/>
      <c r="B7" s="41"/>
      <c r="C7" s="41"/>
      <c r="D7" s="41"/>
      <c r="E7" s="59">
        <f>SUM(E9:E158)</f>
        <v>0</v>
      </c>
      <c r="F7" s="59">
        <f>SUM(F9:F158)</f>
        <v>22.5</v>
      </c>
      <c r="G7" s="59">
        <f>SUM(G9:G158)</f>
        <v>-15.5</v>
      </c>
      <c r="H7" s="58">
        <f>COUNTIF(H9:H158,"*")</f>
        <v>0</v>
      </c>
      <c r="J7" s="96" t="s">
        <v>119</v>
      </c>
      <c r="K7" s="96"/>
      <c r="L7" s="96"/>
      <c r="M7" s="96"/>
      <c r="N7" s="96"/>
      <c r="P7" s="52">
        <v>4</v>
      </c>
      <c r="Q7" s="45">
        <v>4</v>
      </c>
      <c r="R7" s="50" t="s">
        <v>110</v>
      </c>
      <c r="S7" s="3"/>
      <c r="T7" s="3"/>
      <c r="U7" s="3"/>
      <c r="V7" s="3"/>
    </row>
    <row r="8" spans="1:22" ht="15" customHeight="1" thickBot="1" x14ac:dyDescent="0.3">
      <c r="A8" s="76" t="s">
        <v>77</v>
      </c>
      <c r="B8" s="77" t="s">
        <v>73</v>
      </c>
      <c r="C8" s="77" t="s">
        <v>72</v>
      </c>
      <c r="D8" s="77" t="s">
        <v>76</v>
      </c>
      <c r="E8" s="77" t="s">
        <v>75</v>
      </c>
      <c r="F8" s="77" t="s">
        <v>74</v>
      </c>
      <c r="G8" s="77" t="s">
        <v>100</v>
      </c>
      <c r="H8" s="78" t="s">
        <v>173</v>
      </c>
      <c r="J8" s="96"/>
      <c r="K8" s="96"/>
      <c r="L8" s="96"/>
      <c r="M8" s="96"/>
      <c r="N8" s="96"/>
      <c r="P8" s="53">
        <v>2.5</v>
      </c>
      <c r="Q8" s="54">
        <v>2.5</v>
      </c>
      <c r="R8" s="55" t="s">
        <v>109</v>
      </c>
      <c r="S8" s="3"/>
      <c r="T8" s="3"/>
      <c r="U8" s="3"/>
      <c r="V8" s="3"/>
    </row>
    <row r="9" spans="1:22" ht="15" customHeight="1" x14ac:dyDescent="0.25">
      <c r="A9" s="90"/>
      <c r="B9" s="92"/>
      <c r="C9" s="92"/>
      <c r="D9" s="41"/>
      <c r="E9" s="61">
        <f t="shared" ref="E9:E40" si="0">IF($D9="",0,VLOOKUP($D9,Tableau_type_Paiement,2,0))</f>
        <v>0</v>
      </c>
      <c r="F9" s="92">
        <f>IF(COUNTA($A$9:$A$67)&gt;=5,IF(AND(B9&lt;&gt;"",C9&lt;&gt;""),IF(C9&lt;&gt;"Sans dessert",$P$8,IF(B9="Plateau Light",$Q$2,$Q$3)),IF(B9&lt;&gt;"",IF(B9="Plateau Light",$Q$2,$Q$3),0)),IF(AND(B9&lt;&gt;"",C9&lt;&gt;""),IF(C9&lt;&gt;"Sans dessert",$P$2,IF(B9="Plateau Light",$P$2,$P$3)),IF(B9&lt;&gt;"",IF(B9="Plateau Light",$P$2,$P$3),0)))</f>
        <v>0</v>
      </c>
      <c r="G9" s="92">
        <f>($E9+$E10)-$F9</f>
        <v>0</v>
      </c>
      <c r="H9" s="94"/>
      <c r="S9" s="3"/>
      <c r="T9" s="3"/>
      <c r="U9" s="3"/>
      <c r="V9" s="3"/>
    </row>
    <row r="10" spans="1:22" ht="15" customHeight="1" thickBot="1" x14ac:dyDescent="0.35">
      <c r="A10" s="91"/>
      <c r="B10" s="93"/>
      <c r="C10" s="93"/>
      <c r="D10" s="39"/>
      <c r="E10" s="60">
        <f t="shared" si="0"/>
        <v>0</v>
      </c>
      <c r="F10" s="101"/>
      <c r="G10" s="93"/>
      <c r="H10" s="95"/>
      <c r="J10" s="64" t="s">
        <v>73</v>
      </c>
      <c r="K10" s="66" t="s">
        <v>162</v>
      </c>
      <c r="M10" s="69" t="s">
        <v>118</v>
      </c>
      <c r="N10" s="70" t="s">
        <v>117</v>
      </c>
    </row>
    <row r="11" spans="1:22" ht="15" customHeight="1" x14ac:dyDescent="0.25">
      <c r="A11" s="91"/>
      <c r="B11" s="101" t="s">
        <v>128</v>
      </c>
      <c r="C11" s="93"/>
      <c r="D11" s="40"/>
      <c r="E11" s="60">
        <f t="shared" si="0"/>
        <v>0</v>
      </c>
      <c r="F11" s="93">
        <f t="shared" ref="F11:F18" si="1">IF(COUNTA($A$9:$A$67)&gt;=5,IF(AND(B11&lt;&gt;"",C11&lt;&gt;""),IF(C11&lt;&gt;"Sans dessert",$P$8,IF(B11="Plateau Light",$Q$2,$Q$3)),IF(B11&lt;&gt;"",IF(B11="Plateau Light",$Q$2,$Q$3),0)),IF(AND(B11&lt;&gt;"",C11&lt;&gt;""),IF(C11&lt;&gt;"Sans dessert",$P$2,IF(B11="Plateau Light",$P$2,$P$3)),IF(B11&lt;&gt;"",IF(B11="Plateau Light",$P$2,$P$3),0)))</f>
        <v>7</v>
      </c>
      <c r="G11" s="93"/>
      <c r="H11" s="95"/>
      <c r="J11" s="62"/>
      <c r="K11" s="37" t="s">
        <v>163</v>
      </c>
      <c r="M11" s="71" t="s">
        <v>108</v>
      </c>
      <c r="N11" s="72">
        <v>9.1999999999999993</v>
      </c>
    </row>
    <row r="12" spans="1:22" ht="15" customHeight="1" x14ac:dyDescent="0.25">
      <c r="A12" s="91"/>
      <c r="B12" s="102"/>
      <c r="C12" s="93"/>
      <c r="D12" s="39"/>
      <c r="E12" s="60">
        <f t="shared" si="0"/>
        <v>0</v>
      </c>
      <c r="F12" s="93"/>
      <c r="G12" s="93"/>
      <c r="H12" s="95"/>
      <c r="J12" s="63"/>
      <c r="K12" s="37" t="s">
        <v>164</v>
      </c>
      <c r="M12" s="71" t="s">
        <v>106</v>
      </c>
      <c r="N12" s="72">
        <v>8.6</v>
      </c>
    </row>
    <row r="13" spans="1:22" ht="15" customHeight="1" x14ac:dyDescent="0.25">
      <c r="A13" s="91"/>
      <c r="B13" s="93" t="s">
        <v>129</v>
      </c>
      <c r="C13" s="93"/>
      <c r="D13" s="39"/>
      <c r="E13" s="60">
        <f t="shared" si="0"/>
        <v>0</v>
      </c>
      <c r="F13" s="93">
        <f t="shared" ref="F13:F18" si="2">IF(COUNTA($A$9:$A$67)&gt;=5,IF(AND(B13&lt;&gt;"",C13&lt;&gt;""),IF(C13&lt;&gt;"Sans dessert",$P$8,IF(B13="Plateau Light",$Q$2,$Q$3)),IF(B13&lt;&gt;"",IF(B13="Plateau Light",$Q$2,$Q$3),0)),IF(AND(B13&lt;&gt;"",C13&lt;&gt;""),IF(C13&lt;&gt;"Sans dessert",$P$2,IF(B13="Plateau Light",$P$2,$P$3)),IF(B13&lt;&gt;"",IF(B13="Plateau Light",$P$2,$P$3),0)))</f>
        <v>7</v>
      </c>
      <c r="G13" s="93">
        <f t="shared" ref="G13" si="3">($E13+$E14)-$F13</f>
        <v>-7</v>
      </c>
      <c r="H13" s="95"/>
      <c r="J13" s="63"/>
      <c r="K13" s="37" t="s">
        <v>165</v>
      </c>
      <c r="M13" s="73" t="s">
        <v>104</v>
      </c>
      <c r="N13" s="74"/>
    </row>
    <row r="14" spans="1:22" ht="15" customHeight="1" x14ac:dyDescent="0.25">
      <c r="A14" s="91"/>
      <c r="B14" s="93"/>
      <c r="C14" s="93"/>
      <c r="D14" s="39"/>
      <c r="E14" s="60">
        <f t="shared" si="0"/>
        <v>0</v>
      </c>
      <c r="F14" s="93"/>
      <c r="G14" s="93"/>
      <c r="H14" s="95"/>
      <c r="J14" s="63"/>
      <c r="K14" s="38" t="s">
        <v>166</v>
      </c>
      <c r="M14" s="73" t="s">
        <v>99</v>
      </c>
      <c r="N14" s="74"/>
    </row>
    <row r="15" spans="1:22" ht="15" customHeight="1" x14ac:dyDescent="0.25">
      <c r="A15" s="91"/>
      <c r="B15" s="93" t="s">
        <v>125</v>
      </c>
      <c r="C15" s="93" t="s">
        <v>163</v>
      </c>
      <c r="D15" s="39"/>
      <c r="E15" s="60">
        <f t="shared" si="0"/>
        <v>0</v>
      </c>
      <c r="F15" s="93">
        <f t="shared" ref="F15:F18" si="4">IF(COUNTA($A$9:$A$67)&gt;=5,IF(AND(B15&lt;&gt;"",C15&lt;&gt;""),IF(C15&lt;&gt;"Sans dessert",$P$8,IF(B15="Plateau Light",$Q$2,$Q$3)),IF(B15&lt;&gt;"",IF(B15="Plateau Light",$Q$2,$Q$3),0)),IF(AND(B15&lt;&gt;"",C15&lt;&gt;""),IF(C15&lt;&gt;"Sans dessert",$P$2,IF(B15="Plateau Light",$P$2,$P$3)),IF(B15&lt;&gt;"",IF(B15="Plateau Light",$P$2,$P$3),0)))</f>
        <v>8.5</v>
      </c>
      <c r="G15" s="93">
        <f t="shared" ref="G15" si="5">($E15+$E16)-$F15</f>
        <v>-8.5</v>
      </c>
      <c r="H15" s="95"/>
      <c r="J15" s="63"/>
      <c r="K15" s="38" t="s">
        <v>167</v>
      </c>
      <c r="M15" s="75" t="s">
        <v>95</v>
      </c>
      <c r="N15" s="74"/>
    </row>
    <row r="16" spans="1:22" ht="15" customHeight="1" x14ac:dyDescent="0.25">
      <c r="A16" s="91"/>
      <c r="B16" s="93"/>
      <c r="C16" s="93"/>
      <c r="D16" s="39"/>
      <c r="E16" s="60">
        <f t="shared" si="0"/>
        <v>0</v>
      </c>
      <c r="F16" s="93"/>
      <c r="G16" s="93"/>
      <c r="H16" s="95"/>
      <c r="K16" s="37" t="s">
        <v>168</v>
      </c>
      <c r="M16" s="75" t="s">
        <v>91</v>
      </c>
      <c r="N16" s="74"/>
    </row>
    <row r="17" spans="1:14" ht="15" customHeight="1" x14ac:dyDescent="0.25">
      <c r="A17" s="91"/>
      <c r="B17" s="93"/>
      <c r="C17" s="93"/>
      <c r="D17" s="39"/>
      <c r="E17" s="60">
        <f t="shared" si="0"/>
        <v>0</v>
      </c>
      <c r="F17" s="93">
        <f t="shared" ref="F17:F18" si="6">IF(COUNTA($A$9:$A$67)&gt;=5,IF(AND(B17&lt;&gt;"",C17&lt;&gt;""),IF(C17&lt;&gt;"Sans dessert",$P$8,IF(B17="Plateau Light",$Q$2,$Q$3)),IF(B17&lt;&gt;"",IF(B17="Plateau Light",$Q$2,$Q$3),0)),IF(AND(B17&lt;&gt;"",C17&lt;&gt;""),IF(C17&lt;&gt;"Sans dessert",$P$2,IF(B17="Plateau Light",$P$2,$P$3)),IF(B17&lt;&gt;"",IF(B17="Plateau Light",$P$2,$P$3),0)))</f>
        <v>0</v>
      </c>
      <c r="G17" s="93">
        <f>($E17+$E18)-$F17</f>
        <v>0</v>
      </c>
      <c r="H17" s="95"/>
      <c r="J17" s="7"/>
      <c r="K17" s="37" t="s">
        <v>169</v>
      </c>
      <c r="M17" s="75" t="s">
        <v>89</v>
      </c>
      <c r="N17" s="74"/>
    </row>
    <row r="18" spans="1:14" ht="15" customHeight="1" x14ac:dyDescent="0.25">
      <c r="A18" s="91"/>
      <c r="B18" s="93"/>
      <c r="C18" s="93"/>
      <c r="D18" s="39"/>
      <c r="E18" s="60">
        <f t="shared" si="0"/>
        <v>0</v>
      </c>
      <c r="F18" s="93"/>
      <c r="G18" s="93"/>
      <c r="H18" s="95"/>
      <c r="J18" s="68" t="s">
        <v>120</v>
      </c>
      <c r="K18" s="37" t="s">
        <v>170</v>
      </c>
      <c r="M18" s="75" t="s">
        <v>87</v>
      </c>
      <c r="N18" s="74"/>
    </row>
    <row r="19" spans="1:14" ht="15" customHeight="1" x14ac:dyDescent="0.25">
      <c r="A19" s="91"/>
      <c r="B19" s="93"/>
      <c r="C19" s="93"/>
      <c r="D19" s="39"/>
      <c r="E19" s="60">
        <f t="shared" si="0"/>
        <v>0</v>
      </c>
      <c r="F19" s="93"/>
      <c r="G19" s="93">
        <f t="shared" ref="G19" si="7">($E19+$E20)-$F19</f>
        <v>0</v>
      </c>
      <c r="H19" s="95"/>
      <c r="J19" s="23"/>
      <c r="K19" s="37" t="s">
        <v>171</v>
      </c>
      <c r="M19" s="75" t="s">
        <v>85</v>
      </c>
      <c r="N19" s="74"/>
    </row>
    <row r="20" spans="1:14" ht="15" customHeight="1" x14ac:dyDescent="0.25">
      <c r="A20" s="91"/>
      <c r="B20" s="93"/>
      <c r="C20" s="93"/>
      <c r="D20" s="39"/>
      <c r="E20" s="60">
        <f t="shared" si="0"/>
        <v>0</v>
      </c>
      <c r="F20" s="93"/>
      <c r="G20" s="93"/>
      <c r="H20" s="95"/>
      <c r="J20" s="24" t="s">
        <v>121</v>
      </c>
      <c r="K20" s="37" t="s">
        <v>172</v>
      </c>
      <c r="M20" s="75" t="s">
        <v>83</v>
      </c>
      <c r="N20" s="74"/>
    </row>
    <row r="21" spans="1:14" ht="15" customHeight="1" x14ac:dyDescent="0.25">
      <c r="A21" s="91"/>
      <c r="B21" s="93"/>
      <c r="C21" s="93"/>
      <c r="D21" s="39"/>
      <c r="E21" s="60">
        <f t="shared" si="0"/>
        <v>0</v>
      </c>
      <c r="F21" s="93"/>
      <c r="G21" s="93">
        <f t="shared" ref="G21" si="8">($E21+$E22)-$F21</f>
        <v>0</v>
      </c>
      <c r="H21" s="95"/>
      <c r="J21" s="25" t="s">
        <v>122</v>
      </c>
      <c r="M21" s="75" t="s">
        <v>81</v>
      </c>
      <c r="N21" s="74"/>
    </row>
    <row r="22" spans="1:14" ht="15" customHeight="1" x14ac:dyDescent="0.25">
      <c r="A22" s="91"/>
      <c r="B22" s="93"/>
      <c r="C22" s="93"/>
      <c r="D22" s="39"/>
      <c r="E22" s="60">
        <f t="shared" si="0"/>
        <v>0</v>
      </c>
      <c r="F22" s="93"/>
      <c r="G22" s="93"/>
      <c r="H22" s="95"/>
      <c r="J22" s="25" t="s">
        <v>123</v>
      </c>
      <c r="K22" s="34"/>
      <c r="M22" s="71" t="s">
        <v>107</v>
      </c>
      <c r="N22" s="74"/>
    </row>
    <row r="23" spans="1:14" ht="15" customHeight="1" x14ac:dyDescent="0.25">
      <c r="A23" s="91"/>
      <c r="B23" s="93"/>
      <c r="C23" s="93"/>
      <c r="D23" s="39"/>
      <c r="E23" s="60">
        <f t="shared" si="0"/>
        <v>0</v>
      </c>
      <c r="F23" s="93"/>
      <c r="G23" s="93">
        <f t="shared" ref="G23" si="9">($E23+$E24)-$F23</f>
        <v>0</v>
      </c>
      <c r="H23" s="95"/>
      <c r="J23" s="25"/>
      <c r="K23" s="65" t="s">
        <v>72</v>
      </c>
      <c r="M23" s="71" t="s">
        <v>105</v>
      </c>
      <c r="N23" s="74"/>
    </row>
    <row r="24" spans="1:14" ht="15" customHeight="1" x14ac:dyDescent="0.25">
      <c r="A24" s="91"/>
      <c r="B24" s="93"/>
      <c r="C24" s="93"/>
      <c r="D24" s="39"/>
      <c r="E24" s="60">
        <f t="shared" si="0"/>
        <v>0</v>
      </c>
      <c r="F24" s="93"/>
      <c r="G24" s="93"/>
      <c r="H24" s="95"/>
      <c r="J24" s="25"/>
      <c r="K24" s="35" t="s">
        <v>71</v>
      </c>
      <c r="M24" s="71" t="s">
        <v>103</v>
      </c>
      <c r="N24" s="74"/>
    </row>
    <row r="25" spans="1:14" ht="15" customHeight="1" x14ac:dyDescent="0.25">
      <c r="A25" s="91"/>
      <c r="B25" s="93"/>
      <c r="C25" s="93"/>
      <c r="D25" s="39"/>
      <c r="E25" s="60">
        <f t="shared" si="0"/>
        <v>0</v>
      </c>
      <c r="F25" s="93"/>
      <c r="G25" s="93">
        <f t="shared" ref="G25" si="10">($E25+$E26)-$F25</f>
        <v>0</v>
      </c>
      <c r="H25" s="95"/>
      <c r="J25" s="65" t="s">
        <v>124</v>
      </c>
      <c r="K25" s="35" t="s">
        <v>70</v>
      </c>
      <c r="M25" s="71" t="s">
        <v>98</v>
      </c>
      <c r="N25" s="74"/>
    </row>
    <row r="26" spans="1:14" ht="15" customHeight="1" x14ac:dyDescent="0.25">
      <c r="A26" s="91"/>
      <c r="B26" s="93"/>
      <c r="C26" s="93"/>
      <c r="D26" s="39"/>
      <c r="E26" s="60">
        <f t="shared" si="0"/>
        <v>0</v>
      </c>
      <c r="F26" s="93"/>
      <c r="G26" s="93"/>
      <c r="H26" s="95"/>
      <c r="J26" s="21" t="s">
        <v>125</v>
      </c>
      <c r="K26" s="36" t="s">
        <v>69</v>
      </c>
      <c r="M26" s="71" t="s">
        <v>94</v>
      </c>
      <c r="N26" s="74"/>
    </row>
    <row r="27" spans="1:14" ht="15" customHeight="1" x14ac:dyDescent="0.25">
      <c r="A27" s="91"/>
      <c r="B27" s="93"/>
      <c r="C27" s="93"/>
      <c r="D27" s="39"/>
      <c r="E27" s="60">
        <f t="shared" si="0"/>
        <v>0</v>
      </c>
      <c r="F27" s="93"/>
      <c r="G27" s="93">
        <f t="shared" ref="G27" si="11">($E27+$E28)-$F27</f>
        <v>0</v>
      </c>
      <c r="H27" s="95"/>
      <c r="J27" s="21" t="s">
        <v>126</v>
      </c>
      <c r="K27" s="35" t="s">
        <v>68</v>
      </c>
      <c r="M27" s="71" t="s">
        <v>90</v>
      </c>
      <c r="N27" s="74"/>
    </row>
    <row r="28" spans="1:14" ht="15" customHeight="1" x14ac:dyDescent="0.25">
      <c r="A28" s="91"/>
      <c r="B28" s="93"/>
      <c r="C28" s="93"/>
      <c r="D28" s="39"/>
      <c r="E28" s="60">
        <f t="shared" si="0"/>
        <v>0</v>
      </c>
      <c r="F28" s="93"/>
      <c r="G28" s="93"/>
      <c r="H28" s="95"/>
      <c r="J28" s="22" t="s">
        <v>127</v>
      </c>
      <c r="K28" s="35" t="s">
        <v>67</v>
      </c>
      <c r="M28" s="71" t="s">
        <v>88</v>
      </c>
      <c r="N28" s="74"/>
    </row>
    <row r="29" spans="1:14" ht="15" customHeight="1" x14ac:dyDescent="0.25">
      <c r="A29" s="91"/>
      <c r="B29" s="93"/>
      <c r="C29" s="93"/>
      <c r="D29" s="39"/>
      <c r="E29" s="60">
        <f t="shared" si="0"/>
        <v>0</v>
      </c>
      <c r="F29" s="93"/>
      <c r="G29" s="93">
        <f t="shared" ref="G29" si="12">($E29+$E30)-$F29</f>
        <v>0</v>
      </c>
      <c r="H29" s="95"/>
      <c r="J29" s="22" t="s">
        <v>128</v>
      </c>
      <c r="K29" s="35" t="s">
        <v>66</v>
      </c>
      <c r="M29" s="71" t="s">
        <v>86</v>
      </c>
      <c r="N29" s="74"/>
    </row>
    <row r="30" spans="1:14" ht="15" customHeight="1" x14ac:dyDescent="0.25">
      <c r="A30" s="91"/>
      <c r="B30" s="93"/>
      <c r="C30" s="93"/>
      <c r="D30" s="39"/>
      <c r="E30" s="60">
        <f t="shared" si="0"/>
        <v>0</v>
      </c>
      <c r="F30" s="93"/>
      <c r="G30" s="93"/>
      <c r="H30" s="95"/>
      <c r="J30" s="22" t="s">
        <v>129</v>
      </c>
      <c r="K30" s="35" t="s">
        <v>65</v>
      </c>
      <c r="M30" s="71" t="s">
        <v>84</v>
      </c>
      <c r="N30" s="74"/>
    </row>
    <row r="31" spans="1:14" ht="15" customHeight="1" x14ac:dyDescent="0.25">
      <c r="A31" s="91"/>
      <c r="B31" s="93"/>
      <c r="C31" s="93"/>
      <c r="D31" s="39"/>
      <c r="E31" s="60">
        <f t="shared" si="0"/>
        <v>0</v>
      </c>
      <c r="F31" s="93"/>
      <c r="G31" s="93">
        <f t="shared" ref="G31" si="13">($E31+$E32)-$F31</f>
        <v>0</v>
      </c>
      <c r="H31" s="95"/>
      <c r="J31" s="22" t="s">
        <v>130</v>
      </c>
      <c r="K31" s="35" t="s">
        <v>64</v>
      </c>
      <c r="M31" s="71" t="s">
        <v>82</v>
      </c>
      <c r="N31" s="74"/>
    </row>
    <row r="32" spans="1:14" ht="15" customHeight="1" x14ac:dyDescent="0.25">
      <c r="A32" s="91"/>
      <c r="B32" s="93"/>
      <c r="C32" s="93"/>
      <c r="D32" s="39"/>
      <c r="E32" s="60">
        <f t="shared" si="0"/>
        <v>0</v>
      </c>
      <c r="F32" s="93"/>
      <c r="G32" s="93"/>
      <c r="H32" s="95"/>
      <c r="J32" s="22" t="s">
        <v>131</v>
      </c>
      <c r="K32" s="35" t="s">
        <v>63</v>
      </c>
      <c r="M32" s="71" t="s">
        <v>80</v>
      </c>
      <c r="N32" s="74"/>
    </row>
    <row r="33" spans="1:14" ht="15" customHeight="1" x14ac:dyDescent="0.25">
      <c r="A33" s="91"/>
      <c r="B33" s="93"/>
      <c r="C33" s="93"/>
      <c r="D33" s="39"/>
      <c r="E33" s="60">
        <f t="shared" si="0"/>
        <v>0</v>
      </c>
      <c r="F33" s="93"/>
      <c r="G33" s="93">
        <f t="shared" ref="G33" si="14">($E33+$E34)-$F33</f>
        <v>0</v>
      </c>
      <c r="H33" s="95"/>
      <c r="J33" s="22" t="s">
        <v>132</v>
      </c>
      <c r="K33" s="35" t="s">
        <v>62</v>
      </c>
      <c r="M33" s="71" t="s">
        <v>78</v>
      </c>
      <c r="N33" s="74"/>
    </row>
    <row r="34" spans="1:14" ht="15" customHeight="1" x14ac:dyDescent="0.25">
      <c r="A34" s="91"/>
      <c r="B34" s="93"/>
      <c r="C34" s="93"/>
      <c r="D34" s="39"/>
      <c r="E34" s="60">
        <f t="shared" si="0"/>
        <v>0</v>
      </c>
      <c r="F34" s="93"/>
      <c r="G34" s="93"/>
      <c r="H34" s="95"/>
      <c r="J34" s="22"/>
      <c r="K34" s="35" t="s">
        <v>61</v>
      </c>
    </row>
    <row r="35" spans="1:14" ht="15" customHeight="1" x14ac:dyDescent="0.25">
      <c r="A35" s="91"/>
      <c r="B35" s="93"/>
      <c r="C35" s="93"/>
      <c r="D35" s="39"/>
      <c r="E35" s="60">
        <f t="shared" si="0"/>
        <v>0</v>
      </c>
      <c r="F35" s="93"/>
      <c r="G35" s="93">
        <f t="shared" ref="G35" si="15">($E35+$E36)-$F35</f>
        <v>0</v>
      </c>
      <c r="H35" s="95"/>
      <c r="J35" s="22"/>
      <c r="K35" s="35" t="s">
        <v>60</v>
      </c>
    </row>
    <row r="36" spans="1:14" ht="15" customHeight="1" x14ac:dyDescent="0.25">
      <c r="A36" s="91"/>
      <c r="B36" s="93"/>
      <c r="C36" s="93"/>
      <c r="D36" s="39"/>
      <c r="E36" s="60">
        <f t="shared" si="0"/>
        <v>0</v>
      </c>
      <c r="F36" s="93"/>
      <c r="G36" s="93"/>
      <c r="H36" s="95"/>
      <c r="J36" s="65" t="s">
        <v>133</v>
      </c>
      <c r="K36" s="35" t="s">
        <v>59</v>
      </c>
    </row>
    <row r="37" spans="1:14" ht="15" customHeight="1" x14ac:dyDescent="0.25">
      <c r="A37" s="91"/>
      <c r="B37" s="93"/>
      <c r="C37" s="93"/>
      <c r="D37" s="39"/>
      <c r="E37" s="60">
        <f t="shared" si="0"/>
        <v>0</v>
      </c>
      <c r="F37" s="93"/>
      <c r="G37" s="93">
        <f t="shared" ref="G37" si="16">($E37+$E38)-$F37</f>
        <v>0</v>
      </c>
      <c r="H37" s="95"/>
      <c r="J37" s="6" t="s">
        <v>134</v>
      </c>
      <c r="K37" s="35" t="s">
        <v>58</v>
      </c>
    </row>
    <row r="38" spans="1:14" ht="15" customHeight="1" x14ac:dyDescent="0.25">
      <c r="A38" s="91"/>
      <c r="B38" s="93"/>
      <c r="C38" s="93"/>
      <c r="D38" s="39"/>
      <c r="E38" s="60">
        <f t="shared" si="0"/>
        <v>0</v>
      </c>
      <c r="F38" s="93"/>
      <c r="G38" s="93"/>
      <c r="H38" s="95"/>
      <c r="J38" s="5" t="s">
        <v>135</v>
      </c>
      <c r="K38" s="35" t="s">
        <v>57</v>
      </c>
    </row>
    <row r="39" spans="1:14" ht="15" customHeight="1" x14ac:dyDescent="0.25">
      <c r="A39" s="91"/>
      <c r="B39" s="93"/>
      <c r="C39" s="93"/>
      <c r="D39" s="39"/>
      <c r="E39" s="60">
        <f t="shared" si="0"/>
        <v>0</v>
      </c>
      <c r="F39" s="93"/>
      <c r="G39" s="93">
        <f t="shared" ref="G39" si="17">($E39+$E40)-$F39</f>
        <v>0</v>
      </c>
      <c r="H39" s="95"/>
      <c r="J39" s="4" t="s">
        <v>136</v>
      </c>
      <c r="K39" s="35" t="s">
        <v>56</v>
      </c>
    </row>
    <row r="40" spans="1:14" ht="15" customHeight="1" x14ac:dyDescent="0.25">
      <c r="A40" s="91"/>
      <c r="B40" s="93"/>
      <c r="C40" s="93"/>
      <c r="D40" s="39"/>
      <c r="E40" s="60">
        <f t="shared" si="0"/>
        <v>0</v>
      </c>
      <c r="F40" s="93"/>
      <c r="G40" s="93"/>
      <c r="H40" s="95"/>
      <c r="J40" s="4"/>
      <c r="K40" s="35" t="s">
        <v>55</v>
      </c>
    </row>
    <row r="41" spans="1:14" ht="15" customHeight="1" x14ac:dyDescent="0.25">
      <c r="A41" s="91"/>
      <c r="B41" s="93"/>
      <c r="C41" s="93"/>
      <c r="D41" s="39"/>
      <c r="E41" s="60">
        <f t="shared" ref="E41:E72" si="18">IF($D41="",0,VLOOKUP($D41,Tableau_type_Paiement,2,0))</f>
        <v>0</v>
      </c>
      <c r="F41" s="93"/>
      <c r="G41" s="93">
        <f t="shared" ref="G41" si="19">($E41+$E42)-$F41</f>
        <v>0</v>
      </c>
      <c r="H41" s="95"/>
      <c r="J41" s="4"/>
      <c r="K41" s="35" t="s">
        <v>54</v>
      </c>
    </row>
    <row r="42" spans="1:14" ht="15" customHeight="1" x14ac:dyDescent="0.25">
      <c r="A42" s="91"/>
      <c r="B42" s="93"/>
      <c r="C42" s="93"/>
      <c r="D42" s="39"/>
      <c r="E42" s="60">
        <f t="shared" si="18"/>
        <v>0</v>
      </c>
      <c r="F42" s="93"/>
      <c r="G42" s="93"/>
      <c r="H42" s="95"/>
      <c r="J42" s="65" t="s">
        <v>138</v>
      </c>
      <c r="K42" s="35" t="s">
        <v>53</v>
      </c>
    </row>
    <row r="43" spans="1:14" ht="15" customHeight="1" x14ac:dyDescent="0.25">
      <c r="A43" s="91"/>
      <c r="B43" s="93"/>
      <c r="C43" s="93"/>
      <c r="D43" s="39"/>
      <c r="E43" s="60">
        <f t="shared" si="18"/>
        <v>0</v>
      </c>
      <c r="F43" s="93"/>
      <c r="G43" s="93">
        <f t="shared" ref="G43" si="20">($E43+$E44)-$F43</f>
        <v>0</v>
      </c>
      <c r="H43" s="95"/>
      <c r="J43" s="26" t="s">
        <v>40</v>
      </c>
      <c r="K43" s="35" t="s">
        <v>52</v>
      </c>
    </row>
    <row r="44" spans="1:14" ht="15" customHeight="1" x14ac:dyDescent="0.25">
      <c r="A44" s="91"/>
      <c r="B44" s="93"/>
      <c r="C44" s="93"/>
      <c r="D44" s="39"/>
      <c r="E44" s="60">
        <f t="shared" si="18"/>
        <v>0</v>
      </c>
      <c r="F44" s="93"/>
      <c r="G44" s="93"/>
      <c r="H44" s="95"/>
      <c r="J44" s="26" t="s">
        <v>38</v>
      </c>
      <c r="K44" s="35" t="s">
        <v>51</v>
      </c>
    </row>
    <row r="45" spans="1:14" ht="15" customHeight="1" x14ac:dyDescent="0.25">
      <c r="A45" s="91"/>
      <c r="B45" s="93"/>
      <c r="C45" s="93"/>
      <c r="D45" s="39"/>
      <c r="E45" s="60">
        <f t="shared" si="18"/>
        <v>0</v>
      </c>
      <c r="F45" s="93"/>
      <c r="G45" s="93">
        <f t="shared" ref="G45" si="21">($E45+$E46)-$F45</f>
        <v>0</v>
      </c>
      <c r="H45" s="95"/>
      <c r="J45" s="26"/>
      <c r="K45" s="35" t="s">
        <v>50</v>
      </c>
    </row>
    <row r="46" spans="1:14" ht="15" customHeight="1" x14ac:dyDescent="0.25">
      <c r="A46" s="91"/>
      <c r="B46" s="93"/>
      <c r="C46" s="93"/>
      <c r="D46" s="39"/>
      <c r="E46" s="60">
        <f t="shared" si="18"/>
        <v>0</v>
      </c>
      <c r="F46" s="93"/>
      <c r="G46" s="93"/>
      <c r="H46" s="95"/>
      <c r="J46" s="26"/>
      <c r="K46" s="35" t="s">
        <v>49</v>
      </c>
    </row>
    <row r="47" spans="1:14" ht="15" customHeight="1" x14ac:dyDescent="0.25">
      <c r="A47" s="91"/>
      <c r="B47" s="93"/>
      <c r="C47" s="93"/>
      <c r="D47" s="39"/>
      <c r="E47" s="60">
        <f t="shared" si="18"/>
        <v>0</v>
      </c>
      <c r="F47" s="93"/>
      <c r="G47" s="93">
        <f t="shared" ref="G47" si="22">($E47+$E48)-$F47</f>
        <v>0</v>
      </c>
      <c r="H47" s="95"/>
      <c r="J47" s="65" t="s">
        <v>139</v>
      </c>
      <c r="K47" s="35" t="s">
        <v>48</v>
      </c>
    </row>
    <row r="48" spans="1:14" ht="15" customHeight="1" x14ac:dyDescent="0.25">
      <c r="A48" s="91"/>
      <c r="B48" s="93"/>
      <c r="C48" s="93"/>
      <c r="D48" s="39"/>
      <c r="E48" s="60">
        <f t="shared" si="18"/>
        <v>0</v>
      </c>
      <c r="F48" s="93"/>
      <c r="G48" s="93"/>
      <c r="H48" s="95"/>
      <c r="J48" s="27" t="s">
        <v>140</v>
      </c>
      <c r="K48" s="35" t="s">
        <v>47</v>
      </c>
    </row>
    <row r="49" spans="1:11" ht="15" customHeight="1" x14ac:dyDescent="0.25">
      <c r="A49" s="91"/>
      <c r="B49" s="93"/>
      <c r="C49" s="93"/>
      <c r="D49" s="39"/>
      <c r="E49" s="60">
        <f t="shared" si="18"/>
        <v>0</v>
      </c>
      <c r="F49" s="93"/>
      <c r="G49" s="93">
        <f t="shared" ref="G49" si="23">($E49+$E50)-$F49</f>
        <v>0</v>
      </c>
      <c r="H49" s="95"/>
      <c r="J49" s="27" t="s">
        <v>141</v>
      </c>
      <c r="K49" s="35" t="s">
        <v>46</v>
      </c>
    </row>
    <row r="50" spans="1:11" ht="15" customHeight="1" x14ac:dyDescent="0.25">
      <c r="A50" s="91"/>
      <c r="B50" s="93"/>
      <c r="C50" s="93"/>
      <c r="D50" s="39"/>
      <c r="E50" s="60">
        <f t="shared" si="18"/>
        <v>0</v>
      </c>
      <c r="F50" s="93"/>
      <c r="G50" s="93"/>
      <c r="H50" s="95"/>
      <c r="J50" s="27" t="s">
        <v>142</v>
      </c>
      <c r="K50" s="35" t="s">
        <v>45</v>
      </c>
    </row>
    <row r="51" spans="1:11" ht="15" customHeight="1" x14ac:dyDescent="0.25">
      <c r="A51" s="91"/>
      <c r="B51" s="93"/>
      <c r="C51" s="93"/>
      <c r="D51" s="39"/>
      <c r="E51" s="60">
        <f t="shared" si="18"/>
        <v>0</v>
      </c>
      <c r="F51" s="93"/>
      <c r="G51" s="93">
        <f t="shared" ref="G51" si="24">($E51+$E52)-$F51</f>
        <v>0</v>
      </c>
      <c r="H51" s="95"/>
      <c r="J51" s="27" t="s">
        <v>143</v>
      </c>
      <c r="K51" s="35" t="s">
        <v>44</v>
      </c>
    </row>
    <row r="52" spans="1:11" ht="15" customHeight="1" x14ac:dyDescent="0.25">
      <c r="A52" s="91"/>
      <c r="B52" s="93"/>
      <c r="C52" s="93"/>
      <c r="D52" s="39"/>
      <c r="E52" s="60">
        <f t="shared" si="18"/>
        <v>0</v>
      </c>
      <c r="F52" s="93"/>
      <c r="G52" s="93"/>
      <c r="H52" s="95"/>
      <c r="J52" s="28" t="s">
        <v>144</v>
      </c>
      <c r="K52" s="35" t="s">
        <v>43</v>
      </c>
    </row>
    <row r="53" spans="1:11" ht="15" customHeight="1" x14ac:dyDescent="0.25">
      <c r="A53" s="91"/>
      <c r="B53" s="93"/>
      <c r="C53" s="93"/>
      <c r="D53" s="39"/>
      <c r="E53" s="60">
        <f t="shared" si="18"/>
        <v>0</v>
      </c>
      <c r="F53" s="93"/>
      <c r="G53" s="93">
        <f t="shared" ref="G53" si="25">($E53+$E54)-$F53</f>
        <v>0</v>
      </c>
      <c r="H53" s="95"/>
      <c r="J53" s="27" t="s">
        <v>145</v>
      </c>
      <c r="K53" s="35" t="s">
        <v>42</v>
      </c>
    </row>
    <row r="54" spans="1:11" ht="15" customHeight="1" x14ac:dyDescent="0.25">
      <c r="A54" s="91"/>
      <c r="B54" s="93"/>
      <c r="C54" s="93"/>
      <c r="D54" s="39"/>
      <c r="E54" s="60">
        <f t="shared" si="18"/>
        <v>0</v>
      </c>
      <c r="F54" s="93"/>
      <c r="G54" s="93"/>
      <c r="H54" s="95"/>
      <c r="J54" s="27" t="s">
        <v>146</v>
      </c>
      <c r="K54" s="35" t="s">
        <v>41</v>
      </c>
    </row>
    <row r="55" spans="1:11" ht="15" customHeight="1" x14ac:dyDescent="0.25">
      <c r="A55" s="91"/>
      <c r="B55" s="93"/>
      <c r="C55" s="93"/>
      <c r="D55" s="39"/>
      <c r="E55" s="60">
        <f t="shared" si="18"/>
        <v>0</v>
      </c>
      <c r="F55" s="93"/>
      <c r="G55" s="93">
        <f t="shared" ref="G55" si="26">($E55+$E56)-$F55</f>
        <v>0</v>
      </c>
      <c r="H55" s="95"/>
      <c r="J55" s="29" t="s">
        <v>147</v>
      </c>
      <c r="K55" s="35" t="s">
        <v>39</v>
      </c>
    </row>
    <row r="56" spans="1:11" ht="15" customHeight="1" x14ac:dyDescent="0.25">
      <c r="A56" s="91"/>
      <c r="B56" s="93"/>
      <c r="C56" s="93"/>
      <c r="D56" s="39"/>
      <c r="E56" s="60">
        <f t="shared" si="18"/>
        <v>0</v>
      </c>
      <c r="F56" s="93"/>
      <c r="G56" s="93"/>
      <c r="H56" s="95"/>
      <c r="J56" s="27" t="s">
        <v>148</v>
      </c>
      <c r="K56" s="35" t="s">
        <v>37</v>
      </c>
    </row>
    <row r="57" spans="1:11" ht="15" customHeight="1" x14ac:dyDescent="0.25">
      <c r="A57" s="91"/>
      <c r="B57" s="93"/>
      <c r="C57" s="93"/>
      <c r="D57" s="39"/>
      <c r="E57" s="60">
        <f t="shared" si="18"/>
        <v>0</v>
      </c>
      <c r="F57" s="93"/>
      <c r="G57" s="93">
        <f t="shared" ref="G57" si="27">($E57+$E58)-$F57</f>
        <v>0</v>
      </c>
      <c r="H57" s="95"/>
      <c r="J57" s="27" t="s">
        <v>149</v>
      </c>
      <c r="K57" s="35" t="s">
        <v>36</v>
      </c>
    </row>
    <row r="58" spans="1:11" ht="15" customHeight="1" x14ac:dyDescent="0.25">
      <c r="A58" s="91"/>
      <c r="B58" s="93"/>
      <c r="C58" s="93"/>
      <c r="D58" s="39"/>
      <c r="E58" s="60">
        <f t="shared" si="18"/>
        <v>0</v>
      </c>
      <c r="F58" s="93"/>
      <c r="G58" s="93"/>
      <c r="H58" s="95"/>
      <c r="J58" s="27" t="s">
        <v>150</v>
      </c>
      <c r="K58" s="35" t="s">
        <v>34</v>
      </c>
    </row>
    <row r="59" spans="1:11" ht="15" customHeight="1" x14ac:dyDescent="0.25">
      <c r="A59" s="91"/>
      <c r="B59" s="93"/>
      <c r="C59" s="93"/>
      <c r="D59" s="39"/>
      <c r="E59" s="60">
        <f t="shared" si="18"/>
        <v>0</v>
      </c>
      <c r="F59" s="93"/>
      <c r="G59" s="93">
        <f t="shared" ref="G59" si="28">($E59+$E60)-$F59</f>
        <v>0</v>
      </c>
      <c r="H59" s="95"/>
      <c r="J59" s="27" t="s">
        <v>151</v>
      </c>
      <c r="K59" s="35" t="s">
        <v>32</v>
      </c>
    </row>
    <row r="60" spans="1:11" ht="15" customHeight="1" x14ac:dyDescent="0.25">
      <c r="A60" s="91"/>
      <c r="B60" s="93"/>
      <c r="C60" s="93"/>
      <c r="D60" s="39"/>
      <c r="E60" s="60">
        <f t="shared" si="18"/>
        <v>0</v>
      </c>
      <c r="F60" s="93"/>
      <c r="G60" s="93"/>
      <c r="H60" s="95"/>
      <c r="J60" s="27" t="s">
        <v>152</v>
      </c>
      <c r="K60" s="35" t="s">
        <v>30</v>
      </c>
    </row>
    <row r="61" spans="1:11" ht="15" customHeight="1" x14ac:dyDescent="0.25">
      <c r="A61" s="91"/>
      <c r="B61" s="93"/>
      <c r="C61" s="93"/>
      <c r="D61" s="39"/>
      <c r="E61" s="60">
        <f t="shared" si="18"/>
        <v>0</v>
      </c>
      <c r="F61" s="93"/>
      <c r="G61" s="93">
        <f t="shared" ref="G61" si="29">($E61+$E62)-$F61</f>
        <v>0</v>
      </c>
      <c r="H61" s="95"/>
      <c r="J61" s="27" t="s">
        <v>153</v>
      </c>
      <c r="K61" s="35" t="s">
        <v>28</v>
      </c>
    </row>
    <row r="62" spans="1:11" ht="15" customHeight="1" x14ac:dyDescent="0.25">
      <c r="A62" s="91"/>
      <c r="B62" s="93"/>
      <c r="C62" s="93"/>
      <c r="D62" s="39"/>
      <c r="E62" s="60">
        <f t="shared" si="18"/>
        <v>0</v>
      </c>
      <c r="F62" s="93"/>
      <c r="G62" s="93"/>
      <c r="H62" s="95"/>
      <c r="J62" s="27" t="s">
        <v>154</v>
      </c>
      <c r="K62" s="35" t="s">
        <v>26</v>
      </c>
    </row>
    <row r="63" spans="1:11" ht="15" customHeight="1" x14ac:dyDescent="0.25">
      <c r="A63" s="91"/>
      <c r="B63" s="93"/>
      <c r="C63" s="93"/>
      <c r="D63" s="39"/>
      <c r="E63" s="60">
        <f t="shared" si="18"/>
        <v>0</v>
      </c>
      <c r="F63" s="93"/>
      <c r="G63" s="93">
        <f t="shared" ref="G63" si="30">($E63+$E64)-$F63</f>
        <v>0</v>
      </c>
      <c r="H63" s="95"/>
      <c r="J63" s="27" t="s">
        <v>155</v>
      </c>
    </row>
    <row r="64" spans="1:11" ht="15" customHeight="1" x14ac:dyDescent="0.25">
      <c r="A64" s="91"/>
      <c r="B64" s="93"/>
      <c r="C64" s="93"/>
      <c r="D64" s="39"/>
      <c r="E64" s="60">
        <f t="shared" si="18"/>
        <v>0</v>
      </c>
      <c r="F64" s="93"/>
      <c r="G64" s="93"/>
      <c r="H64" s="95"/>
      <c r="J64" s="27" t="s">
        <v>156</v>
      </c>
    </row>
    <row r="65" spans="1:10" ht="15" customHeight="1" x14ac:dyDescent="0.25">
      <c r="A65" s="91"/>
      <c r="B65" s="93"/>
      <c r="C65" s="93"/>
      <c r="D65" s="39"/>
      <c r="E65" s="60">
        <f t="shared" si="18"/>
        <v>0</v>
      </c>
      <c r="F65" s="93"/>
      <c r="G65" s="93">
        <f t="shared" ref="G65" si="31">($E65+$E66)-$F65</f>
        <v>0</v>
      </c>
      <c r="H65" s="95"/>
      <c r="J65" s="27" t="s">
        <v>157</v>
      </c>
    </row>
    <row r="66" spans="1:10" ht="15" customHeight="1" x14ac:dyDescent="0.25">
      <c r="A66" s="91"/>
      <c r="B66" s="93"/>
      <c r="C66" s="93"/>
      <c r="D66" s="39"/>
      <c r="E66" s="60">
        <f t="shared" si="18"/>
        <v>0</v>
      </c>
      <c r="F66" s="93"/>
      <c r="G66" s="93"/>
      <c r="H66" s="95"/>
      <c r="J66" s="27" t="s">
        <v>158</v>
      </c>
    </row>
    <row r="67" spans="1:10" ht="15" customHeight="1" x14ac:dyDescent="0.25">
      <c r="A67" s="91"/>
      <c r="B67" s="93"/>
      <c r="C67" s="93"/>
      <c r="D67" s="39"/>
      <c r="E67" s="60">
        <f t="shared" si="18"/>
        <v>0</v>
      </c>
      <c r="F67" s="93"/>
      <c r="G67" s="93">
        <f t="shared" ref="G67" si="32">($E67+$E68)-$F67</f>
        <v>0</v>
      </c>
      <c r="H67" s="95"/>
      <c r="J67" s="27" t="s">
        <v>159</v>
      </c>
    </row>
    <row r="68" spans="1:10" ht="15" customHeight="1" x14ac:dyDescent="0.25">
      <c r="A68" s="91"/>
      <c r="B68" s="93"/>
      <c r="C68" s="93"/>
      <c r="D68" s="39"/>
      <c r="E68" s="60">
        <f t="shared" si="18"/>
        <v>0</v>
      </c>
      <c r="F68" s="93"/>
      <c r="G68" s="93"/>
      <c r="H68" s="95"/>
      <c r="J68" s="27"/>
    </row>
    <row r="69" spans="1:10" ht="15" customHeight="1" x14ac:dyDescent="0.25">
      <c r="A69" s="91"/>
      <c r="B69" s="93"/>
      <c r="C69" s="93"/>
      <c r="D69" s="39"/>
      <c r="E69" s="60">
        <f t="shared" si="18"/>
        <v>0</v>
      </c>
      <c r="F69" s="93"/>
      <c r="G69" s="93">
        <f t="shared" ref="G69" si="33">($E69+$E70)-$F69</f>
        <v>0</v>
      </c>
      <c r="H69" s="95"/>
      <c r="J69" s="2"/>
    </row>
    <row r="70" spans="1:10" ht="15" customHeight="1" x14ac:dyDescent="0.25">
      <c r="A70" s="91"/>
      <c r="B70" s="93"/>
      <c r="C70" s="93"/>
      <c r="D70" s="39"/>
      <c r="E70" s="60">
        <f t="shared" si="18"/>
        <v>0</v>
      </c>
      <c r="F70" s="93"/>
      <c r="G70" s="93"/>
      <c r="H70" s="95"/>
      <c r="J70" s="67" t="s">
        <v>160</v>
      </c>
    </row>
    <row r="71" spans="1:10" ht="15" customHeight="1" x14ac:dyDescent="0.25">
      <c r="A71" s="91"/>
      <c r="B71" s="93"/>
      <c r="C71" s="93"/>
      <c r="D71" s="39"/>
      <c r="E71" s="60">
        <f t="shared" si="18"/>
        <v>0</v>
      </c>
      <c r="F71" s="93"/>
      <c r="G71" s="93">
        <f t="shared" ref="G71" si="34">($E71+$E72)-$F71</f>
        <v>0</v>
      </c>
      <c r="H71" s="95"/>
      <c r="J71" s="30" t="s">
        <v>35</v>
      </c>
    </row>
    <row r="72" spans="1:10" ht="15" customHeight="1" x14ac:dyDescent="0.25">
      <c r="A72" s="91"/>
      <c r="B72" s="93"/>
      <c r="C72" s="93"/>
      <c r="D72" s="39"/>
      <c r="E72" s="60">
        <f t="shared" si="18"/>
        <v>0</v>
      </c>
      <c r="F72" s="93"/>
      <c r="G72" s="93"/>
      <c r="H72" s="95"/>
      <c r="J72" s="30" t="s">
        <v>33</v>
      </c>
    </row>
    <row r="73" spans="1:10" ht="15" customHeight="1" x14ac:dyDescent="0.25">
      <c r="A73" s="91"/>
      <c r="B73" s="93"/>
      <c r="C73" s="93"/>
      <c r="D73" s="39"/>
      <c r="E73" s="60">
        <f t="shared" ref="E73:E104" si="35">IF($D73="",0,VLOOKUP($D73,Tableau_type_Paiement,2,0))</f>
        <v>0</v>
      </c>
      <c r="F73" s="93"/>
      <c r="G73" s="93">
        <f t="shared" ref="G73" si="36">($E73+$E74)-$F73</f>
        <v>0</v>
      </c>
      <c r="H73" s="95"/>
      <c r="J73" s="30" t="s">
        <v>31</v>
      </c>
    </row>
    <row r="74" spans="1:10" ht="15" customHeight="1" x14ac:dyDescent="0.25">
      <c r="A74" s="91"/>
      <c r="B74" s="93"/>
      <c r="C74" s="93"/>
      <c r="D74" s="39"/>
      <c r="E74" s="60">
        <f t="shared" si="35"/>
        <v>0</v>
      </c>
      <c r="F74" s="93"/>
      <c r="G74" s="93"/>
      <c r="H74" s="95"/>
      <c r="J74" s="30" t="s">
        <v>29</v>
      </c>
    </row>
    <row r="75" spans="1:10" ht="15" customHeight="1" x14ac:dyDescent="0.25">
      <c r="A75" s="91"/>
      <c r="B75" s="93"/>
      <c r="C75" s="93"/>
      <c r="D75" s="39"/>
      <c r="E75" s="60">
        <f t="shared" si="35"/>
        <v>0</v>
      </c>
      <c r="F75" s="93"/>
      <c r="G75" s="93">
        <f t="shared" ref="G75" si="37">($E75+$E76)-$F75</f>
        <v>0</v>
      </c>
      <c r="H75" s="95"/>
      <c r="J75" s="30" t="s">
        <v>27</v>
      </c>
    </row>
    <row r="76" spans="1:10" ht="15" customHeight="1" x14ac:dyDescent="0.25">
      <c r="A76" s="91"/>
      <c r="B76" s="93"/>
      <c r="C76" s="93"/>
      <c r="D76" s="39"/>
      <c r="E76" s="60">
        <f t="shared" si="35"/>
        <v>0</v>
      </c>
      <c r="F76" s="93"/>
      <c r="G76" s="93"/>
      <c r="H76" s="95"/>
      <c r="J76" s="30"/>
    </row>
    <row r="77" spans="1:10" ht="15" customHeight="1" x14ac:dyDescent="0.25">
      <c r="A77" s="91"/>
      <c r="B77" s="93"/>
      <c r="C77" s="93"/>
      <c r="D77" s="39"/>
      <c r="E77" s="60">
        <f t="shared" si="35"/>
        <v>0</v>
      </c>
      <c r="F77" s="93"/>
      <c r="G77" s="93">
        <f t="shared" ref="G77" si="38">($E77+$E78)-$F77</f>
        <v>0</v>
      </c>
      <c r="H77" s="95"/>
      <c r="J77" s="30"/>
    </row>
    <row r="78" spans="1:10" ht="15" customHeight="1" x14ac:dyDescent="0.25">
      <c r="A78" s="91"/>
      <c r="B78" s="93"/>
      <c r="C78" s="93"/>
      <c r="D78" s="39"/>
      <c r="E78" s="60">
        <f t="shared" si="35"/>
        <v>0</v>
      </c>
      <c r="F78" s="93"/>
      <c r="G78" s="93"/>
      <c r="H78" s="95"/>
      <c r="J78" s="65" t="s">
        <v>161</v>
      </c>
    </row>
    <row r="79" spans="1:10" ht="15" customHeight="1" x14ac:dyDescent="0.25">
      <c r="A79" s="91"/>
      <c r="B79" s="93"/>
      <c r="C79" s="93"/>
      <c r="D79" s="39"/>
      <c r="E79" s="60">
        <f t="shared" si="35"/>
        <v>0</v>
      </c>
      <c r="F79" s="93"/>
      <c r="G79" s="93">
        <f t="shared" ref="G79" si="39">($E79+$E80)-$F79</f>
        <v>0</v>
      </c>
      <c r="H79" s="95"/>
      <c r="J79" s="31" t="s">
        <v>25</v>
      </c>
    </row>
    <row r="80" spans="1:10" ht="15" customHeight="1" x14ac:dyDescent="0.25">
      <c r="A80" s="91"/>
      <c r="B80" s="93"/>
      <c r="C80" s="93"/>
      <c r="D80" s="39"/>
      <c r="E80" s="60">
        <f t="shared" si="35"/>
        <v>0</v>
      </c>
      <c r="F80" s="93"/>
      <c r="G80" s="93"/>
      <c r="H80" s="95"/>
      <c r="J80" s="31" t="s">
        <v>24</v>
      </c>
    </row>
    <row r="81" spans="1:10" ht="15" customHeight="1" x14ac:dyDescent="0.25">
      <c r="A81" s="91"/>
      <c r="B81" s="93"/>
      <c r="C81" s="93"/>
      <c r="D81" s="39"/>
      <c r="E81" s="60">
        <f t="shared" si="35"/>
        <v>0</v>
      </c>
      <c r="F81" s="93"/>
      <c r="G81" s="93">
        <f t="shared" ref="G81" si="40">($E81+$E82)-$F81</f>
        <v>0</v>
      </c>
      <c r="H81" s="95"/>
      <c r="J81" s="32" t="s">
        <v>23</v>
      </c>
    </row>
    <row r="82" spans="1:10" ht="15" customHeight="1" x14ac:dyDescent="0.25">
      <c r="A82" s="91"/>
      <c r="B82" s="93"/>
      <c r="C82" s="93"/>
      <c r="D82" s="39"/>
      <c r="E82" s="60">
        <f t="shared" si="35"/>
        <v>0</v>
      </c>
      <c r="F82" s="93"/>
      <c r="G82" s="93"/>
      <c r="H82" s="95"/>
      <c r="J82" s="32" t="s">
        <v>22</v>
      </c>
    </row>
    <row r="83" spans="1:10" ht="15" customHeight="1" x14ac:dyDescent="0.25">
      <c r="A83" s="91"/>
      <c r="B83" s="93"/>
      <c r="C83" s="93"/>
      <c r="D83" s="39"/>
      <c r="E83" s="60">
        <f t="shared" si="35"/>
        <v>0</v>
      </c>
      <c r="F83" s="93"/>
      <c r="G83" s="93">
        <f t="shared" ref="G83" si="41">($E83+$E84)-$F83</f>
        <v>0</v>
      </c>
      <c r="H83" s="95"/>
      <c r="J83" s="32" t="s">
        <v>21</v>
      </c>
    </row>
    <row r="84" spans="1:10" ht="15" customHeight="1" x14ac:dyDescent="0.25">
      <c r="A84" s="91"/>
      <c r="B84" s="93"/>
      <c r="C84" s="93"/>
      <c r="D84" s="39"/>
      <c r="E84" s="60">
        <f t="shared" si="35"/>
        <v>0</v>
      </c>
      <c r="F84" s="93"/>
      <c r="G84" s="93"/>
      <c r="H84" s="95"/>
      <c r="J84" s="32" t="s">
        <v>20</v>
      </c>
    </row>
    <row r="85" spans="1:10" ht="15" customHeight="1" x14ac:dyDescent="0.25">
      <c r="A85" s="91"/>
      <c r="B85" s="93"/>
      <c r="C85" s="93"/>
      <c r="D85" s="39"/>
      <c r="E85" s="60">
        <f t="shared" si="35"/>
        <v>0</v>
      </c>
      <c r="F85" s="93"/>
      <c r="G85" s="93">
        <f t="shared" ref="G85" si="42">($E85+$E86)-$F85</f>
        <v>0</v>
      </c>
      <c r="H85" s="95"/>
      <c r="J85" s="32" t="s">
        <v>19</v>
      </c>
    </row>
    <row r="86" spans="1:10" ht="15" customHeight="1" x14ac:dyDescent="0.25">
      <c r="A86" s="91"/>
      <c r="B86" s="93"/>
      <c r="C86" s="93"/>
      <c r="D86" s="39"/>
      <c r="E86" s="60">
        <f t="shared" si="35"/>
        <v>0</v>
      </c>
      <c r="F86" s="93"/>
      <c r="G86" s="93"/>
      <c r="H86" s="95"/>
      <c r="J86" s="32" t="s">
        <v>18</v>
      </c>
    </row>
    <row r="87" spans="1:10" ht="15" customHeight="1" x14ac:dyDescent="0.25">
      <c r="A87" s="91"/>
      <c r="B87" s="93"/>
      <c r="C87" s="93"/>
      <c r="D87" s="39"/>
      <c r="E87" s="60">
        <f t="shared" si="35"/>
        <v>0</v>
      </c>
      <c r="F87" s="93"/>
      <c r="G87" s="93">
        <f t="shared" ref="G87" si="43">($E87+$E88)-$F87</f>
        <v>0</v>
      </c>
      <c r="H87" s="95"/>
      <c r="J87" s="31" t="s">
        <v>17</v>
      </c>
    </row>
    <row r="88" spans="1:10" ht="15" customHeight="1" x14ac:dyDescent="0.25">
      <c r="A88" s="91"/>
      <c r="B88" s="93"/>
      <c r="C88" s="93"/>
      <c r="D88" s="39"/>
      <c r="E88" s="60">
        <f t="shared" si="35"/>
        <v>0</v>
      </c>
      <c r="F88" s="93"/>
      <c r="G88" s="93"/>
      <c r="H88" s="95"/>
      <c r="J88" s="32" t="s">
        <v>16</v>
      </c>
    </row>
    <row r="89" spans="1:10" ht="15" customHeight="1" x14ac:dyDescent="0.25">
      <c r="A89" s="91"/>
      <c r="B89" s="93"/>
      <c r="C89" s="93"/>
      <c r="D89" s="39"/>
      <c r="E89" s="60">
        <f t="shared" si="35"/>
        <v>0</v>
      </c>
      <c r="F89" s="93"/>
      <c r="G89" s="93">
        <f t="shared" ref="G89" si="44">($E89+$E90)-$F89</f>
        <v>0</v>
      </c>
      <c r="H89" s="95"/>
      <c r="J89" s="31" t="s">
        <v>15</v>
      </c>
    </row>
    <row r="90" spans="1:10" ht="15" customHeight="1" x14ac:dyDescent="0.25">
      <c r="A90" s="91"/>
      <c r="B90" s="93"/>
      <c r="C90" s="93"/>
      <c r="D90" s="39"/>
      <c r="E90" s="60">
        <f t="shared" si="35"/>
        <v>0</v>
      </c>
      <c r="F90" s="93"/>
      <c r="G90" s="93"/>
      <c r="H90" s="95"/>
      <c r="J90" s="31" t="s">
        <v>14</v>
      </c>
    </row>
    <row r="91" spans="1:10" ht="15" customHeight="1" x14ac:dyDescent="0.25">
      <c r="A91" s="91"/>
      <c r="B91" s="93"/>
      <c r="C91" s="93"/>
      <c r="D91" s="39"/>
      <c r="E91" s="60">
        <f t="shared" si="35"/>
        <v>0</v>
      </c>
      <c r="F91" s="93"/>
      <c r="G91" s="93">
        <f t="shared" ref="G91" si="45">($E91+$E92)-$F91</f>
        <v>0</v>
      </c>
      <c r="H91" s="95"/>
      <c r="J91" s="31" t="s">
        <v>13</v>
      </c>
    </row>
    <row r="92" spans="1:10" ht="15" customHeight="1" x14ac:dyDescent="0.25">
      <c r="A92" s="91"/>
      <c r="B92" s="93"/>
      <c r="C92" s="93"/>
      <c r="D92" s="39"/>
      <c r="E92" s="60">
        <f t="shared" si="35"/>
        <v>0</v>
      </c>
      <c r="F92" s="93"/>
      <c r="G92" s="93"/>
      <c r="H92" s="95"/>
      <c r="J92" s="32" t="s">
        <v>12</v>
      </c>
    </row>
    <row r="93" spans="1:10" ht="15" customHeight="1" x14ac:dyDescent="0.25">
      <c r="A93" s="91"/>
      <c r="B93" s="93"/>
      <c r="C93" s="93"/>
      <c r="D93" s="39"/>
      <c r="E93" s="60">
        <f t="shared" si="35"/>
        <v>0</v>
      </c>
      <c r="F93" s="93"/>
      <c r="G93" s="93">
        <f t="shared" ref="G93" si="46">($E93+$E94)-$F93</f>
        <v>0</v>
      </c>
      <c r="H93" s="95"/>
      <c r="J93" s="32" t="s">
        <v>11</v>
      </c>
    </row>
    <row r="94" spans="1:10" ht="15" customHeight="1" x14ac:dyDescent="0.25">
      <c r="A94" s="91"/>
      <c r="B94" s="93"/>
      <c r="C94" s="93"/>
      <c r="D94" s="39"/>
      <c r="E94" s="60">
        <f t="shared" si="35"/>
        <v>0</v>
      </c>
      <c r="F94" s="93"/>
      <c r="G94" s="93"/>
      <c r="H94" s="95"/>
      <c r="J94" s="31" t="s">
        <v>10</v>
      </c>
    </row>
    <row r="95" spans="1:10" ht="15" customHeight="1" x14ac:dyDescent="0.25">
      <c r="A95" s="91"/>
      <c r="B95" s="93"/>
      <c r="C95" s="93"/>
      <c r="D95" s="39"/>
      <c r="E95" s="60">
        <f t="shared" si="35"/>
        <v>0</v>
      </c>
      <c r="F95" s="93"/>
      <c r="G95" s="93">
        <f t="shared" ref="G95" si="47">($E95+$E96)-$F95</f>
        <v>0</v>
      </c>
      <c r="H95" s="95"/>
      <c r="J95" s="31" t="s">
        <v>9</v>
      </c>
    </row>
    <row r="96" spans="1:10" ht="15" customHeight="1" x14ac:dyDescent="0.25">
      <c r="A96" s="91"/>
      <c r="B96" s="93"/>
      <c r="C96" s="93"/>
      <c r="D96" s="39"/>
      <c r="E96" s="60">
        <f t="shared" si="35"/>
        <v>0</v>
      </c>
      <c r="F96" s="93"/>
      <c r="G96" s="93"/>
      <c r="H96" s="95"/>
      <c r="J96" s="32" t="s">
        <v>8</v>
      </c>
    </row>
    <row r="97" spans="1:10" ht="15" customHeight="1" x14ac:dyDescent="0.25">
      <c r="A97" s="91"/>
      <c r="B97" s="93"/>
      <c r="C97" s="93"/>
      <c r="D97" s="39"/>
      <c r="E97" s="60">
        <f t="shared" si="35"/>
        <v>0</v>
      </c>
      <c r="F97" s="93"/>
      <c r="G97" s="93">
        <f t="shared" ref="G97" si="48">($E97+$E98)-$F97</f>
        <v>0</v>
      </c>
      <c r="H97" s="95"/>
      <c r="J97" s="31" t="s">
        <v>7</v>
      </c>
    </row>
    <row r="98" spans="1:10" ht="15" customHeight="1" x14ac:dyDescent="0.25">
      <c r="A98" s="91"/>
      <c r="B98" s="93"/>
      <c r="C98" s="93"/>
      <c r="D98" s="39"/>
      <c r="E98" s="60">
        <f t="shared" si="35"/>
        <v>0</v>
      </c>
      <c r="F98" s="93"/>
      <c r="G98" s="93"/>
      <c r="H98" s="95"/>
      <c r="J98" s="31" t="s">
        <v>6</v>
      </c>
    </row>
    <row r="99" spans="1:10" ht="15" customHeight="1" x14ac:dyDescent="0.25">
      <c r="A99" s="91"/>
      <c r="B99" s="93"/>
      <c r="C99" s="93"/>
      <c r="D99" s="39"/>
      <c r="E99" s="60">
        <f t="shared" si="35"/>
        <v>0</v>
      </c>
      <c r="F99" s="93"/>
      <c r="G99" s="93">
        <f t="shared" ref="G99" si="49">($E99+$E100)-$F99</f>
        <v>0</v>
      </c>
      <c r="H99" s="95"/>
      <c r="J99" s="1"/>
    </row>
    <row r="100" spans="1:10" ht="15" customHeight="1" x14ac:dyDescent="0.25">
      <c r="A100" s="91"/>
      <c r="B100" s="93"/>
      <c r="C100" s="93"/>
      <c r="D100" s="39"/>
      <c r="E100" s="60">
        <f t="shared" si="35"/>
        <v>0</v>
      </c>
      <c r="F100" s="93"/>
      <c r="G100" s="93"/>
      <c r="H100" s="95"/>
    </row>
    <row r="101" spans="1:10" ht="15" customHeight="1" x14ac:dyDescent="0.25">
      <c r="A101" s="91"/>
      <c r="B101" s="93"/>
      <c r="C101" s="93"/>
      <c r="D101" s="39"/>
      <c r="E101" s="60">
        <f t="shared" si="35"/>
        <v>0</v>
      </c>
      <c r="F101" s="93"/>
      <c r="G101" s="93">
        <f t="shared" ref="G101" si="50">($E101+$E102)-$F101</f>
        <v>0</v>
      </c>
      <c r="H101" s="95"/>
      <c r="J101" s="65" t="s">
        <v>137</v>
      </c>
    </row>
    <row r="102" spans="1:10" ht="15" customHeight="1" x14ac:dyDescent="0.25">
      <c r="A102" s="91"/>
      <c r="B102" s="93"/>
      <c r="C102" s="93"/>
      <c r="D102" s="39"/>
      <c r="E102" s="60">
        <f t="shared" si="35"/>
        <v>0</v>
      </c>
      <c r="F102" s="93"/>
      <c r="G102" s="93"/>
      <c r="H102" s="95"/>
      <c r="J102" s="33" t="s">
        <v>5</v>
      </c>
    </row>
    <row r="103" spans="1:10" ht="15" customHeight="1" x14ac:dyDescent="0.25">
      <c r="A103" s="91"/>
      <c r="B103" s="93"/>
      <c r="C103" s="93"/>
      <c r="D103" s="39"/>
      <c r="E103" s="60">
        <f t="shared" si="35"/>
        <v>0</v>
      </c>
      <c r="F103" s="93"/>
      <c r="G103" s="93">
        <f t="shared" ref="G103" si="51">($E103+$E104)-$F103</f>
        <v>0</v>
      </c>
      <c r="H103" s="95"/>
      <c r="J103" s="33" t="s">
        <v>4</v>
      </c>
    </row>
    <row r="104" spans="1:10" ht="15" customHeight="1" x14ac:dyDescent="0.25">
      <c r="A104" s="91"/>
      <c r="B104" s="93"/>
      <c r="C104" s="93"/>
      <c r="D104" s="39"/>
      <c r="E104" s="60">
        <f t="shared" si="35"/>
        <v>0</v>
      </c>
      <c r="F104" s="93"/>
      <c r="G104" s="93"/>
      <c r="H104" s="95"/>
      <c r="J104" s="33" t="s">
        <v>3</v>
      </c>
    </row>
    <row r="105" spans="1:10" ht="15" customHeight="1" x14ac:dyDescent="0.25">
      <c r="A105" s="91"/>
      <c r="B105" s="93"/>
      <c r="C105" s="93"/>
      <c r="D105" s="39"/>
      <c r="E105" s="60">
        <f t="shared" ref="E105:E136" si="52">IF($D105="",0,VLOOKUP($D105,Tableau_type_Paiement,2,0))</f>
        <v>0</v>
      </c>
      <c r="F105" s="93"/>
      <c r="G105" s="93">
        <f t="shared" ref="G105" si="53">($E105+$E106)-$F105</f>
        <v>0</v>
      </c>
      <c r="H105" s="95"/>
      <c r="J105" s="33" t="s">
        <v>2</v>
      </c>
    </row>
    <row r="106" spans="1:10" ht="15" customHeight="1" x14ac:dyDescent="0.25">
      <c r="A106" s="91"/>
      <c r="B106" s="93"/>
      <c r="C106" s="93"/>
      <c r="D106" s="39"/>
      <c r="E106" s="60">
        <f t="shared" si="52"/>
        <v>0</v>
      </c>
      <c r="F106" s="93"/>
      <c r="G106" s="93"/>
      <c r="H106" s="95"/>
      <c r="J106" s="33" t="s">
        <v>1</v>
      </c>
    </row>
    <row r="107" spans="1:10" ht="15" customHeight="1" x14ac:dyDescent="0.25">
      <c r="A107" s="91"/>
      <c r="B107" s="93"/>
      <c r="C107" s="93"/>
      <c r="D107" s="39"/>
      <c r="E107" s="60">
        <f t="shared" si="52"/>
        <v>0</v>
      </c>
      <c r="F107" s="93"/>
      <c r="G107" s="93">
        <f t="shared" ref="G107" si="54">($E107+$E108)-$F107</f>
        <v>0</v>
      </c>
      <c r="H107" s="95"/>
      <c r="J107" s="33" t="s">
        <v>0</v>
      </c>
    </row>
    <row r="108" spans="1:10" ht="15" customHeight="1" x14ac:dyDescent="0.25">
      <c r="A108" s="91"/>
      <c r="B108" s="93"/>
      <c r="C108" s="93"/>
      <c r="D108" s="39"/>
      <c r="E108" s="60">
        <f t="shared" si="52"/>
        <v>0</v>
      </c>
      <c r="F108" s="93"/>
      <c r="G108" s="93"/>
      <c r="H108" s="95"/>
      <c r="J108" s="1"/>
    </row>
    <row r="109" spans="1:10" ht="15" customHeight="1" x14ac:dyDescent="0.25">
      <c r="A109" s="91"/>
      <c r="B109" s="93"/>
      <c r="C109" s="93"/>
      <c r="D109" s="39"/>
      <c r="E109" s="60">
        <f t="shared" si="52"/>
        <v>0</v>
      </c>
      <c r="F109" s="93"/>
      <c r="G109" s="93">
        <f t="shared" ref="G109" si="55">($E109+$E110)-$F109</f>
        <v>0</v>
      </c>
      <c r="H109" s="95"/>
    </row>
    <row r="110" spans="1:10" ht="15" customHeight="1" x14ac:dyDescent="0.25">
      <c r="A110" s="91"/>
      <c r="B110" s="93"/>
      <c r="C110" s="93"/>
      <c r="D110" s="39"/>
      <c r="E110" s="60">
        <f t="shared" si="52"/>
        <v>0</v>
      </c>
      <c r="F110" s="93"/>
      <c r="G110" s="93"/>
      <c r="H110" s="95"/>
    </row>
    <row r="111" spans="1:10" ht="15" customHeight="1" x14ac:dyDescent="0.25">
      <c r="A111" s="91"/>
      <c r="B111" s="93"/>
      <c r="C111" s="93"/>
      <c r="D111" s="39"/>
      <c r="E111" s="60">
        <f t="shared" si="52"/>
        <v>0</v>
      </c>
      <c r="F111" s="93"/>
      <c r="G111" s="93">
        <f t="shared" ref="G111" si="56">($E111+$E112)-$F111</f>
        <v>0</v>
      </c>
      <c r="H111" s="95"/>
    </row>
    <row r="112" spans="1:10" ht="15" customHeight="1" x14ac:dyDescent="0.25">
      <c r="A112" s="91"/>
      <c r="B112" s="93"/>
      <c r="C112" s="93"/>
      <c r="D112" s="39"/>
      <c r="E112" s="60">
        <f t="shared" si="52"/>
        <v>0</v>
      </c>
      <c r="F112" s="93"/>
      <c r="G112" s="93"/>
      <c r="H112" s="95"/>
    </row>
    <row r="113" spans="1:8" ht="15" customHeight="1" x14ac:dyDescent="0.25">
      <c r="A113" s="91"/>
      <c r="B113" s="93"/>
      <c r="C113" s="93"/>
      <c r="D113" s="39"/>
      <c r="E113" s="60">
        <f t="shared" si="52"/>
        <v>0</v>
      </c>
      <c r="F113" s="93"/>
      <c r="G113" s="93">
        <f t="shared" ref="G113" si="57">($E113+$E114)-$F113</f>
        <v>0</v>
      </c>
      <c r="H113" s="95"/>
    </row>
    <row r="114" spans="1:8" ht="15" customHeight="1" x14ac:dyDescent="0.25">
      <c r="A114" s="91"/>
      <c r="B114" s="93"/>
      <c r="C114" s="93"/>
      <c r="D114" s="39"/>
      <c r="E114" s="60">
        <f t="shared" si="52"/>
        <v>0</v>
      </c>
      <c r="F114" s="93"/>
      <c r="G114" s="93"/>
      <c r="H114" s="95"/>
    </row>
    <row r="115" spans="1:8" ht="15" customHeight="1" x14ac:dyDescent="0.25">
      <c r="A115" s="91"/>
      <c r="B115" s="93"/>
      <c r="C115" s="93"/>
      <c r="D115" s="39"/>
      <c r="E115" s="60">
        <f t="shared" si="52"/>
        <v>0</v>
      </c>
      <c r="F115" s="93"/>
      <c r="G115" s="93">
        <f t="shared" ref="G115" si="58">($E115+$E116)-$F115</f>
        <v>0</v>
      </c>
      <c r="H115" s="95"/>
    </row>
    <row r="116" spans="1:8" ht="15" customHeight="1" x14ac:dyDescent="0.25">
      <c r="A116" s="91"/>
      <c r="B116" s="93"/>
      <c r="C116" s="93"/>
      <c r="D116" s="39"/>
      <c r="E116" s="60">
        <f t="shared" si="52"/>
        <v>0</v>
      </c>
      <c r="F116" s="93"/>
      <c r="G116" s="93"/>
      <c r="H116" s="95"/>
    </row>
    <row r="117" spans="1:8" ht="15" customHeight="1" x14ac:dyDescent="0.25">
      <c r="A117" s="91"/>
      <c r="B117" s="93"/>
      <c r="C117" s="93"/>
      <c r="D117" s="39"/>
      <c r="E117" s="60">
        <f t="shared" si="52"/>
        <v>0</v>
      </c>
      <c r="F117" s="93"/>
      <c r="G117" s="93">
        <f t="shared" ref="G117" si="59">($E117+$E118)-$F117</f>
        <v>0</v>
      </c>
      <c r="H117" s="95"/>
    </row>
    <row r="118" spans="1:8" ht="15" customHeight="1" x14ac:dyDescent="0.25">
      <c r="A118" s="91"/>
      <c r="B118" s="93"/>
      <c r="C118" s="93"/>
      <c r="D118" s="39"/>
      <c r="E118" s="60">
        <f t="shared" si="52"/>
        <v>0</v>
      </c>
      <c r="F118" s="93"/>
      <c r="G118" s="93"/>
      <c r="H118" s="95"/>
    </row>
    <row r="119" spans="1:8" ht="15" customHeight="1" x14ac:dyDescent="0.25">
      <c r="A119" s="91"/>
      <c r="B119" s="93"/>
      <c r="C119" s="93"/>
      <c r="D119" s="39"/>
      <c r="E119" s="60">
        <f t="shared" si="52"/>
        <v>0</v>
      </c>
      <c r="F119" s="93"/>
      <c r="G119" s="93">
        <f t="shared" ref="G119" si="60">($E119+$E120)-$F119</f>
        <v>0</v>
      </c>
      <c r="H119" s="95"/>
    </row>
    <row r="120" spans="1:8" ht="15" customHeight="1" x14ac:dyDescent="0.25">
      <c r="A120" s="91"/>
      <c r="B120" s="93"/>
      <c r="C120" s="93"/>
      <c r="D120" s="39"/>
      <c r="E120" s="60">
        <f t="shared" si="52"/>
        <v>0</v>
      </c>
      <c r="F120" s="93"/>
      <c r="G120" s="93"/>
      <c r="H120" s="95"/>
    </row>
    <row r="121" spans="1:8" ht="15" customHeight="1" x14ac:dyDescent="0.25">
      <c r="A121" s="91"/>
      <c r="B121" s="93"/>
      <c r="C121" s="93"/>
      <c r="D121" s="39"/>
      <c r="E121" s="60">
        <f t="shared" si="52"/>
        <v>0</v>
      </c>
      <c r="F121" s="93"/>
      <c r="G121" s="93">
        <f t="shared" ref="G121" si="61">($E121+$E122)-$F121</f>
        <v>0</v>
      </c>
      <c r="H121" s="95"/>
    </row>
    <row r="122" spans="1:8" ht="15" customHeight="1" x14ac:dyDescent="0.25">
      <c r="A122" s="91"/>
      <c r="B122" s="93"/>
      <c r="C122" s="93"/>
      <c r="D122" s="39"/>
      <c r="E122" s="60">
        <f t="shared" si="52"/>
        <v>0</v>
      </c>
      <c r="F122" s="93"/>
      <c r="G122" s="93"/>
      <c r="H122" s="95"/>
    </row>
    <row r="123" spans="1:8" ht="15" customHeight="1" x14ac:dyDescent="0.25">
      <c r="A123" s="91"/>
      <c r="B123" s="93"/>
      <c r="C123" s="93"/>
      <c r="D123" s="39"/>
      <c r="E123" s="60">
        <f t="shared" si="52"/>
        <v>0</v>
      </c>
      <c r="F123" s="93"/>
      <c r="G123" s="93">
        <f t="shared" ref="G123" si="62">($E123+$E124)-$F123</f>
        <v>0</v>
      </c>
      <c r="H123" s="95"/>
    </row>
    <row r="124" spans="1:8" ht="15" customHeight="1" x14ac:dyDescent="0.25">
      <c r="A124" s="91"/>
      <c r="B124" s="93"/>
      <c r="C124" s="93"/>
      <c r="D124" s="39"/>
      <c r="E124" s="60">
        <f t="shared" si="52"/>
        <v>0</v>
      </c>
      <c r="F124" s="93"/>
      <c r="G124" s="93"/>
      <c r="H124" s="95"/>
    </row>
    <row r="125" spans="1:8" ht="15" customHeight="1" x14ac:dyDescent="0.25">
      <c r="A125" s="91"/>
      <c r="B125" s="93"/>
      <c r="C125" s="93"/>
      <c r="D125" s="39"/>
      <c r="E125" s="60">
        <f t="shared" si="52"/>
        <v>0</v>
      </c>
      <c r="F125" s="93"/>
      <c r="G125" s="93">
        <f t="shared" ref="G125" si="63">($E125+$E126)-$F125</f>
        <v>0</v>
      </c>
      <c r="H125" s="95"/>
    </row>
    <row r="126" spans="1:8" ht="15" customHeight="1" x14ac:dyDescent="0.25">
      <c r="A126" s="91"/>
      <c r="B126" s="93"/>
      <c r="C126" s="93"/>
      <c r="D126" s="39"/>
      <c r="E126" s="60">
        <f t="shared" si="52"/>
        <v>0</v>
      </c>
      <c r="F126" s="93"/>
      <c r="G126" s="93"/>
      <c r="H126" s="95"/>
    </row>
    <row r="127" spans="1:8" ht="15" customHeight="1" x14ac:dyDescent="0.25">
      <c r="A127" s="91"/>
      <c r="B127" s="93"/>
      <c r="C127" s="93"/>
      <c r="D127" s="39"/>
      <c r="E127" s="60">
        <f t="shared" si="52"/>
        <v>0</v>
      </c>
      <c r="F127" s="93"/>
      <c r="G127" s="93">
        <f t="shared" ref="G127" si="64">($E127+$E128)-$F127</f>
        <v>0</v>
      </c>
      <c r="H127" s="95"/>
    </row>
    <row r="128" spans="1:8" ht="15" customHeight="1" x14ac:dyDescent="0.25">
      <c r="A128" s="91"/>
      <c r="B128" s="93"/>
      <c r="C128" s="93"/>
      <c r="D128" s="39"/>
      <c r="E128" s="60">
        <f t="shared" si="52"/>
        <v>0</v>
      </c>
      <c r="F128" s="93"/>
      <c r="G128" s="93"/>
      <c r="H128" s="95"/>
    </row>
    <row r="129" spans="1:8" ht="15" customHeight="1" x14ac:dyDescent="0.25">
      <c r="A129" s="91"/>
      <c r="B129" s="93"/>
      <c r="C129" s="93"/>
      <c r="D129" s="39"/>
      <c r="E129" s="60">
        <f t="shared" si="52"/>
        <v>0</v>
      </c>
      <c r="F129" s="93"/>
      <c r="G129" s="93">
        <f t="shared" ref="G129" si="65">($E129+$E130)-$F129</f>
        <v>0</v>
      </c>
      <c r="H129" s="95"/>
    </row>
    <row r="130" spans="1:8" ht="15" customHeight="1" x14ac:dyDescent="0.25">
      <c r="A130" s="91"/>
      <c r="B130" s="93"/>
      <c r="C130" s="93"/>
      <c r="D130" s="39"/>
      <c r="E130" s="60">
        <f t="shared" si="52"/>
        <v>0</v>
      </c>
      <c r="F130" s="93"/>
      <c r="G130" s="93"/>
      <c r="H130" s="95"/>
    </row>
    <row r="131" spans="1:8" ht="15" customHeight="1" x14ac:dyDescent="0.25">
      <c r="A131" s="91"/>
      <c r="B131" s="93"/>
      <c r="C131" s="93"/>
      <c r="D131" s="39"/>
      <c r="E131" s="60">
        <f t="shared" si="52"/>
        <v>0</v>
      </c>
      <c r="F131" s="93"/>
      <c r="G131" s="93">
        <f t="shared" ref="G131" si="66">($E131+$E132)-$F131</f>
        <v>0</v>
      </c>
      <c r="H131" s="95"/>
    </row>
    <row r="132" spans="1:8" ht="15" customHeight="1" x14ac:dyDescent="0.25">
      <c r="A132" s="91"/>
      <c r="B132" s="93"/>
      <c r="C132" s="93"/>
      <c r="D132" s="39"/>
      <c r="E132" s="60">
        <f t="shared" si="52"/>
        <v>0</v>
      </c>
      <c r="F132" s="93"/>
      <c r="G132" s="93"/>
      <c r="H132" s="95"/>
    </row>
    <row r="133" spans="1:8" ht="15" customHeight="1" x14ac:dyDescent="0.25">
      <c r="A133" s="91"/>
      <c r="B133" s="93"/>
      <c r="C133" s="93"/>
      <c r="D133" s="39"/>
      <c r="E133" s="60">
        <f t="shared" si="52"/>
        <v>0</v>
      </c>
      <c r="F133" s="93"/>
      <c r="G133" s="93">
        <f t="shared" ref="G133" si="67">($E133+$E134)-$F133</f>
        <v>0</v>
      </c>
      <c r="H133" s="95"/>
    </row>
    <row r="134" spans="1:8" ht="15" customHeight="1" x14ac:dyDescent="0.25">
      <c r="A134" s="91"/>
      <c r="B134" s="93"/>
      <c r="C134" s="93"/>
      <c r="D134" s="39"/>
      <c r="E134" s="60">
        <f t="shared" si="52"/>
        <v>0</v>
      </c>
      <c r="F134" s="93"/>
      <c r="G134" s="93"/>
      <c r="H134" s="95"/>
    </row>
    <row r="135" spans="1:8" ht="15" customHeight="1" x14ac:dyDescent="0.25">
      <c r="A135" s="91"/>
      <c r="B135" s="93"/>
      <c r="C135" s="93"/>
      <c r="D135" s="39"/>
      <c r="E135" s="60">
        <f t="shared" si="52"/>
        <v>0</v>
      </c>
      <c r="F135" s="93"/>
      <c r="G135" s="93">
        <f t="shared" ref="G135" si="68">($E135+$E136)-$F135</f>
        <v>0</v>
      </c>
      <c r="H135" s="95"/>
    </row>
    <row r="136" spans="1:8" ht="15" customHeight="1" x14ac:dyDescent="0.25">
      <c r="A136" s="91"/>
      <c r="B136" s="93"/>
      <c r="C136" s="93"/>
      <c r="D136" s="39"/>
      <c r="E136" s="60">
        <f t="shared" si="52"/>
        <v>0</v>
      </c>
      <c r="F136" s="93"/>
      <c r="G136" s="93"/>
      <c r="H136" s="95"/>
    </row>
    <row r="137" spans="1:8" ht="15" customHeight="1" x14ac:dyDescent="0.25">
      <c r="A137" s="91"/>
      <c r="B137" s="93"/>
      <c r="C137" s="93"/>
      <c r="D137" s="39"/>
      <c r="E137" s="60">
        <f t="shared" ref="E137:E158" si="69">IF($D137="",0,VLOOKUP($D137,Tableau_type_Paiement,2,0))</f>
        <v>0</v>
      </c>
      <c r="F137" s="93"/>
      <c r="G137" s="93">
        <f t="shared" ref="G137" si="70">($E137+$E138)-$F137</f>
        <v>0</v>
      </c>
      <c r="H137" s="95"/>
    </row>
    <row r="138" spans="1:8" ht="15" customHeight="1" x14ac:dyDescent="0.25">
      <c r="A138" s="91"/>
      <c r="B138" s="93"/>
      <c r="C138" s="93"/>
      <c r="D138" s="39"/>
      <c r="E138" s="60">
        <f t="shared" si="69"/>
        <v>0</v>
      </c>
      <c r="F138" s="93"/>
      <c r="G138" s="93"/>
      <c r="H138" s="95"/>
    </row>
    <row r="139" spans="1:8" ht="15" customHeight="1" x14ac:dyDescent="0.25">
      <c r="A139" s="91"/>
      <c r="B139" s="93"/>
      <c r="C139" s="93"/>
      <c r="D139" s="39"/>
      <c r="E139" s="60">
        <f t="shared" si="69"/>
        <v>0</v>
      </c>
      <c r="F139" s="93"/>
      <c r="G139" s="93">
        <f t="shared" ref="G139" si="71">($E139+$E140)-$F139</f>
        <v>0</v>
      </c>
      <c r="H139" s="95"/>
    </row>
    <row r="140" spans="1:8" ht="15" customHeight="1" x14ac:dyDescent="0.25">
      <c r="A140" s="91"/>
      <c r="B140" s="93"/>
      <c r="C140" s="93"/>
      <c r="D140" s="39"/>
      <c r="E140" s="60">
        <f t="shared" si="69"/>
        <v>0</v>
      </c>
      <c r="F140" s="93"/>
      <c r="G140" s="93"/>
      <c r="H140" s="95"/>
    </row>
    <row r="141" spans="1:8" ht="15" customHeight="1" x14ac:dyDescent="0.25">
      <c r="A141" s="91"/>
      <c r="B141" s="93"/>
      <c r="C141" s="93"/>
      <c r="D141" s="39"/>
      <c r="E141" s="60">
        <f t="shared" si="69"/>
        <v>0</v>
      </c>
      <c r="F141" s="93"/>
      <c r="G141" s="93">
        <f t="shared" ref="G141" si="72">($E141+$E142)-$F141</f>
        <v>0</v>
      </c>
      <c r="H141" s="95"/>
    </row>
    <row r="142" spans="1:8" ht="15" customHeight="1" x14ac:dyDescent="0.25">
      <c r="A142" s="91"/>
      <c r="B142" s="93"/>
      <c r="C142" s="93"/>
      <c r="D142" s="39"/>
      <c r="E142" s="60">
        <f t="shared" si="69"/>
        <v>0</v>
      </c>
      <c r="F142" s="93"/>
      <c r="G142" s="93"/>
      <c r="H142" s="95"/>
    </row>
    <row r="143" spans="1:8" ht="15" customHeight="1" x14ac:dyDescent="0.25">
      <c r="A143" s="91"/>
      <c r="B143" s="93"/>
      <c r="C143" s="93"/>
      <c r="D143" s="39"/>
      <c r="E143" s="60">
        <f t="shared" si="69"/>
        <v>0</v>
      </c>
      <c r="F143" s="93"/>
      <c r="G143" s="93">
        <f t="shared" ref="G143" si="73">($E143+$E144)-$F143</f>
        <v>0</v>
      </c>
      <c r="H143" s="95"/>
    </row>
    <row r="144" spans="1:8" ht="15" customHeight="1" x14ac:dyDescent="0.25">
      <c r="A144" s="91"/>
      <c r="B144" s="93"/>
      <c r="C144" s="93"/>
      <c r="D144" s="39"/>
      <c r="E144" s="60">
        <f t="shared" si="69"/>
        <v>0</v>
      </c>
      <c r="F144" s="93"/>
      <c r="G144" s="93"/>
      <c r="H144" s="95"/>
    </row>
    <row r="145" spans="1:8" ht="15" customHeight="1" x14ac:dyDescent="0.25">
      <c r="A145" s="91"/>
      <c r="B145" s="93"/>
      <c r="C145" s="93"/>
      <c r="D145" s="39"/>
      <c r="E145" s="60">
        <f t="shared" si="69"/>
        <v>0</v>
      </c>
      <c r="F145" s="93"/>
      <c r="G145" s="93">
        <f t="shared" ref="G145" si="74">($E145+$E146)-$F145</f>
        <v>0</v>
      </c>
      <c r="H145" s="95"/>
    </row>
    <row r="146" spans="1:8" ht="15" customHeight="1" x14ac:dyDescent="0.25">
      <c r="A146" s="91"/>
      <c r="B146" s="93"/>
      <c r="C146" s="93"/>
      <c r="D146" s="39"/>
      <c r="E146" s="60">
        <f t="shared" si="69"/>
        <v>0</v>
      </c>
      <c r="F146" s="93"/>
      <c r="G146" s="93"/>
      <c r="H146" s="95"/>
    </row>
    <row r="147" spans="1:8" ht="15" customHeight="1" x14ac:dyDescent="0.25">
      <c r="A147" s="91"/>
      <c r="B147" s="93"/>
      <c r="C147" s="93"/>
      <c r="D147" s="39"/>
      <c r="E147" s="60">
        <f t="shared" si="69"/>
        <v>0</v>
      </c>
      <c r="F147" s="93"/>
      <c r="G147" s="93">
        <f t="shared" ref="G147" si="75">($E147+$E148)-$F147</f>
        <v>0</v>
      </c>
      <c r="H147" s="95"/>
    </row>
    <row r="148" spans="1:8" ht="15" customHeight="1" x14ac:dyDescent="0.25">
      <c r="A148" s="91"/>
      <c r="B148" s="93"/>
      <c r="C148" s="93"/>
      <c r="D148" s="39"/>
      <c r="E148" s="60">
        <f t="shared" si="69"/>
        <v>0</v>
      </c>
      <c r="F148" s="93"/>
      <c r="G148" s="93"/>
      <c r="H148" s="95"/>
    </row>
    <row r="149" spans="1:8" ht="15" customHeight="1" x14ac:dyDescent="0.25">
      <c r="A149" s="91"/>
      <c r="B149" s="93"/>
      <c r="C149" s="93"/>
      <c r="D149" s="39"/>
      <c r="E149" s="60">
        <f t="shared" si="69"/>
        <v>0</v>
      </c>
      <c r="F149" s="93"/>
      <c r="G149" s="93">
        <f t="shared" ref="G149" si="76">($E149+$E150)-$F149</f>
        <v>0</v>
      </c>
      <c r="H149" s="95"/>
    </row>
    <row r="150" spans="1:8" ht="15" customHeight="1" x14ac:dyDescent="0.25">
      <c r="A150" s="91"/>
      <c r="B150" s="93"/>
      <c r="C150" s="93"/>
      <c r="D150" s="39"/>
      <c r="E150" s="60">
        <f t="shared" si="69"/>
        <v>0</v>
      </c>
      <c r="F150" s="93"/>
      <c r="G150" s="93"/>
      <c r="H150" s="95"/>
    </row>
    <row r="151" spans="1:8" ht="15" customHeight="1" x14ac:dyDescent="0.25">
      <c r="A151" s="91"/>
      <c r="B151" s="93"/>
      <c r="C151" s="93"/>
      <c r="D151" s="39"/>
      <c r="E151" s="60">
        <f t="shared" si="69"/>
        <v>0</v>
      </c>
      <c r="F151" s="93"/>
      <c r="G151" s="93">
        <f t="shared" ref="G151" si="77">($E151+$E152)-$F151</f>
        <v>0</v>
      </c>
      <c r="H151" s="95"/>
    </row>
    <row r="152" spans="1:8" ht="15" customHeight="1" x14ac:dyDescent="0.25">
      <c r="A152" s="91"/>
      <c r="B152" s="93"/>
      <c r="C152" s="93"/>
      <c r="D152" s="39"/>
      <c r="E152" s="60">
        <f t="shared" si="69"/>
        <v>0</v>
      </c>
      <c r="F152" s="93"/>
      <c r="G152" s="93"/>
      <c r="H152" s="95"/>
    </row>
    <row r="153" spans="1:8" ht="15" customHeight="1" x14ac:dyDescent="0.25">
      <c r="A153" s="91"/>
      <c r="B153" s="93"/>
      <c r="C153" s="93"/>
      <c r="D153" s="39"/>
      <c r="E153" s="60">
        <f t="shared" si="69"/>
        <v>0</v>
      </c>
      <c r="F153" s="93"/>
      <c r="G153" s="93">
        <f t="shared" ref="G153" si="78">($E153+$E154)-$F153</f>
        <v>0</v>
      </c>
      <c r="H153" s="95"/>
    </row>
    <row r="154" spans="1:8" ht="15" customHeight="1" x14ac:dyDescent="0.25">
      <c r="A154" s="91"/>
      <c r="B154" s="93"/>
      <c r="C154" s="93"/>
      <c r="D154" s="39"/>
      <c r="E154" s="60">
        <f t="shared" si="69"/>
        <v>0</v>
      </c>
      <c r="F154" s="93"/>
      <c r="G154" s="93"/>
      <c r="H154" s="95"/>
    </row>
    <row r="155" spans="1:8" ht="15" customHeight="1" x14ac:dyDescent="0.25">
      <c r="A155" s="91"/>
      <c r="B155" s="93"/>
      <c r="C155" s="93"/>
      <c r="D155" s="39"/>
      <c r="E155" s="60">
        <f t="shared" si="69"/>
        <v>0</v>
      </c>
      <c r="F155" s="93"/>
      <c r="G155" s="93">
        <f t="shared" ref="G155" si="79">($E155+$E156)-$F155</f>
        <v>0</v>
      </c>
      <c r="H155" s="95"/>
    </row>
    <row r="156" spans="1:8" ht="15" customHeight="1" x14ac:dyDescent="0.25">
      <c r="A156" s="91"/>
      <c r="B156" s="93"/>
      <c r="C156" s="93"/>
      <c r="D156" s="39"/>
      <c r="E156" s="60">
        <f t="shared" si="69"/>
        <v>0</v>
      </c>
      <c r="F156" s="93"/>
      <c r="G156" s="93"/>
      <c r="H156" s="95"/>
    </row>
    <row r="157" spans="1:8" ht="15" customHeight="1" x14ac:dyDescent="0.25">
      <c r="A157" s="91"/>
      <c r="B157" s="93"/>
      <c r="C157" s="93"/>
      <c r="D157" s="39"/>
      <c r="E157" s="60">
        <f t="shared" si="69"/>
        <v>0</v>
      </c>
      <c r="F157" s="93"/>
      <c r="G157" s="93">
        <f t="shared" ref="G157" si="80">($E157+$E158)-$F157</f>
        <v>0</v>
      </c>
      <c r="H157" s="95"/>
    </row>
    <row r="158" spans="1:8" ht="15" customHeight="1" thickBot="1" x14ac:dyDescent="0.3">
      <c r="A158" s="106"/>
      <c r="B158" s="105"/>
      <c r="C158" s="105"/>
      <c r="D158" s="9"/>
      <c r="E158" s="57">
        <f t="shared" si="69"/>
        <v>0</v>
      </c>
      <c r="F158" s="105"/>
      <c r="G158" s="105"/>
      <c r="H158" s="103"/>
    </row>
    <row r="159" spans="1:8" x14ac:dyDescent="0.25">
      <c r="A159" s="104"/>
      <c r="B159" s="104"/>
      <c r="C159" s="104"/>
      <c r="F159" s="104"/>
      <c r="G159" s="104"/>
      <c r="H159" s="104"/>
    </row>
    <row r="160" spans="1:8" x14ac:dyDescent="0.25">
      <c r="A160" s="104"/>
      <c r="B160" s="104"/>
      <c r="C160" s="104"/>
      <c r="F160" s="104"/>
      <c r="G160" s="104"/>
      <c r="H160" s="104"/>
    </row>
  </sheetData>
  <dataConsolidate link="1"/>
  <mergeCells count="463">
    <mergeCell ref="A151:A152"/>
    <mergeCell ref="B151:B152"/>
    <mergeCell ref="C151:C152"/>
    <mergeCell ref="A153:A154"/>
    <mergeCell ref="B153:B154"/>
    <mergeCell ref="C153:C154"/>
    <mergeCell ref="A147:A148"/>
    <mergeCell ref="B147:B148"/>
    <mergeCell ref="C147:C148"/>
    <mergeCell ref="A149:A150"/>
    <mergeCell ref="B149:B150"/>
    <mergeCell ref="C149:C150"/>
    <mergeCell ref="A159:A160"/>
    <mergeCell ref="B159:B160"/>
    <mergeCell ref="C159:C160"/>
    <mergeCell ref="F159:F160"/>
    <mergeCell ref="G159:G160"/>
    <mergeCell ref="A155:A156"/>
    <mergeCell ref="B155:B156"/>
    <mergeCell ref="C155:C156"/>
    <mergeCell ref="A157:A158"/>
    <mergeCell ref="B157:B158"/>
    <mergeCell ref="C157:C158"/>
    <mergeCell ref="A143:A144"/>
    <mergeCell ref="B143:B144"/>
    <mergeCell ref="C143:C144"/>
    <mergeCell ref="A145:A146"/>
    <mergeCell ref="B145:B146"/>
    <mergeCell ref="C145:C146"/>
    <mergeCell ref="A139:A140"/>
    <mergeCell ref="B139:B140"/>
    <mergeCell ref="C139:C140"/>
    <mergeCell ref="A141:A142"/>
    <mergeCell ref="B141:B142"/>
    <mergeCell ref="C141:C142"/>
    <mergeCell ref="A135:A136"/>
    <mergeCell ref="B135:B136"/>
    <mergeCell ref="C135:C136"/>
    <mergeCell ref="A137:A138"/>
    <mergeCell ref="B137:B138"/>
    <mergeCell ref="C137:C138"/>
    <mergeCell ref="A131:A132"/>
    <mergeCell ref="B131:B132"/>
    <mergeCell ref="C131:C132"/>
    <mergeCell ref="A133:A134"/>
    <mergeCell ref="B133:B134"/>
    <mergeCell ref="C133:C134"/>
    <mergeCell ref="A127:A128"/>
    <mergeCell ref="B127:B128"/>
    <mergeCell ref="C127:C128"/>
    <mergeCell ref="A129:A130"/>
    <mergeCell ref="B129:B130"/>
    <mergeCell ref="C129:C130"/>
    <mergeCell ref="A123:A124"/>
    <mergeCell ref="B123:B124"/>
    <mergeCell ref="C123:C124"/>
    <mergeCell ref="A125:A126"/>
    <mergeCell ref="B125:B126"/>
    <mergeCell ref="C125:C126"/>
    <mergeCell ref="A119:A120"/>
    <mergeCell ref="B119:B120"/>
    <mergeCell ref="C119:C120"/>
    <mergeCell ref="A121:A122"/>
    <mergeCell ref="B121:B122"/>
    <mergeCell ref="C121:C122"/>
    <mergeCell ref="A115:A116"/>
    <mergeCell ref="B115:B116"/>
    <mergeCell ref="C115:C116"/>
    <mergeCell ref="A117:A118"/>
    <mergeCell ref="B117:B118"/>
    <mergeCell ref="C117:C118"/>
    <mergeCell ref="A111:A112"/>
    <mergeCell ref="B111:B112"/>
    <mergeCell ref="C111:C112"/>
    <mergeCell ref="A113:A114"/>
    <mergeCell ref="B113:B114"/>
    <mergeCell ref="C113:C114"/>
    <mergeCell ref="A107:A108"/>
    <mergeCell ref="B107:B108"/>
    <mergeCell ref="C107:C108"/>
    <mergeCell ref="A109:A110"/>
    <mergeCell ref="B109:B110"/>
    <mergeCell ref="C109:C110"/>
    <mergeCell ref="A103:A104"/>
    <mergeCell ref="B103:B104"/>
    <mergeCell ref="C103:C104"/>
    <mergeCell ref="A105:A106"/>
    <mergeCell ref="B105:B106"/>
    <mergeCell ref="C105:C106"/>
    <mergeCell ref="A99:A100"/>
    <mergeCell ref="B99:B100"/>
    <mergeCell ref="C99:C100"/>
    <mergeCell ref="A101:A102"/>
    <mergeCell ref="B101:B102"/>
    <mergeCell ref="C101:C102"/>
    <mergeCell ref="A95:A96"/>
    <mergeCell ref="B95:B96"/>
    <mergeCell ref="C95:C96"/>
    <mergeCell ref="A97:A98"/>
    <mergeCell ref="B97:B98"/>
    <mergeCell ref="C97:C98"/>
    <mergeCell ref="A91:A92"/>
    <mergeCell ref="B91:B92"/>
    <mergeCell ref="C91:C92"/>
    <mergeCell ref="A93:A94"/>
    <mergeCell ref="B93:B94"/>
    <mergeCell ref="C93:C94"/>
    <mergeCell ref="A87:A88"/>
    <mergeCell ref="B87:B88"/>
    <mergeCell ref="C87:C88"/>
    <mergeCell ref="A89:A90"/>
    <mergeCell ref="B89:B90"/>
    <mergeCell ref="C89:C90"/>
    <mergeCell ref="A83:A84"/>
    <mergeCell ref="B83:B84"/>
    <mergeCell ref="C83:C84"/>
    <mergeCell ref="A85:A86"/>
    <mergeCell ref="B85:B86"/>
    <mergeCell ref="C85:C86"/>
    <mergeCell ref="A79:A80"/>
    <mergeCell ref="B79:B80"/>
    <mergeCell ref="C79:C80"/>
    <mergeCell ref="A81:A82"/>
    <mergeCell ref="B81:B82"/>
    <mergeCell ref="C81:C82"/>
    <mergeCell ref="A75:A76"/>
    <mergeCell ref="B75:B76"/>
    <mergeCell ref="C75:C76"/>
    <mergeCell ref="A77:A78"/>
    <mergeCell ref="B77:B78"/>
    <mergeCell ref="C77:C78"/>
    <mergeCell ref="A71:A72"/>
    <mergeCell ref="B71:B72"/>
    <mergeCell ref="C71:C72"/>
    <mergeCell ref="A73:A74"/>
    <mergeCell ref="B73:B74"/>
    <mergeCell ref="C73:C74"/>
    <mergeCell ref="A67:A68"/>
    <mergeCell ref="B67:B68"/>
    <mergeCell ref="C67:C68"/>
    <mergeCell ref="A69:A70"/>
    <mergeCell ref="B69:B70"/>
    <mergeCell ref="C69:C70"/>
    <mergeCell ref="A63:A64"/>
    <mergeCell ref="B63:B64"/>
    <mergeCell ref="C63:C64"/>
    <mergeCell ref="A65:A66"/>
    <mergeCell ref="B65:B66"/>
    <mergeCell ref="C65:C66"/>
    <mergeCell ref="A59:A60"/>
    <mergeCell ref="B59:B60"/>
    <mergeCell ref="C59:C60"/>
    <mergeCell ref="A61:A62"/>
    <mergeCell ref="B61:B62"/>
    <mergeCell ref="C61:C62"/>
    <mergeCell ref="A55:A56"/>
    <mergeCell ref="B55:B56"/>
    <mergeCell ref="C55:C56"/>
    <mergeCell ref="A57:A58"/>
    <mergeCell ref="B57:B58"/>
    <mergeCell ref="C57:C58"/>
    <mergeCell ref="A51:A52"/>
    <mergeCell ref="B51:B52"/>
    <mergeCell ref="C51:C52"/>
    <mergeCell ref="A53:A54"/>
    <mergeCell ref="B53:B54"/>
    <mergeCell ref="C53:C54"/>
    <mergeCell ref="A47:A48"/>
    <mergeCell ref="B47:B48"/>
    <mergeCell ref="C47:C48"/>
    <mergeCell ref="A49:A50"/>
    <mergeCell ref="B49:B50"/>
    <mergeCell ref="C49:C50"/>
    <mergeCell ref="A43:A44"/>
    <mergeCell ref="B43:B44"/>
    <mergeCell ref="C43:C44"/>
    <mergeCell ref="A45:A46"/>
    <mergeCell ref="B45:B46"/>
    <mergeCell ref="C45:C46"/>
    <mergeCell ref="A39:A40"/>
    <mergeCell ref="B39:B40"/>
    <mergeCell ref="C39:C40"/>
    <mergeCell ref="A41:A42"/>
    <mergeCell ref="B41:B42"/>
    <mergeCell ref="C41:C42"/>
    <mergeCell ref="A35:A36"/>
    <mergeCell ref="B35:B36"/>
    <mergeCell ref="C35:C36"/>
    <mergeCell ref="A37:A38"/>
    <mergeCell ref="B37:B38"/>
    <mergeCell ref="C37:C38"/>
    <mergeCell ref="A33:A34"/>
    <mergeCell ref="B33:B34"/>
    <mergeCell ref="C33:C34"/>
    <mergeCell ref="A27:A28"/>
    <mergeCell ref="B27:B28"/>
    <mergeCell ref="C27:C28"/>
    <mergeCell ref="A29:A30"/>
    <mergeCell ref="B29:B30"/>
    <mergeCell ref="C29:C30"/>
    <mergeCell ref="C23:C24"/>
    <mergeCell ref="A25:A26"/>
    <mergeCell ref="B25:B26"/>
    <mergeCell ref="C25:C26"/>
    <mergeCell ref="F157:F158"/>
    <mergeCell ref="G157:G158"/>
    <mergeCell ref="F155:F156"/>
    <mergeCell ref="G155:G156"/>
    <mergeCell ref="G135:G136"/>
    <mergeCell ref="F137:F138"/>
    <mergeCell ref="G137:G138"/>
    <mergeCell ref="F127:F128"/>
    <mergeCell ref="G127:G128"/>
    <mergeCell ref="F129:F130"/>
    <mergeCell ref="G129:G130"/>
    <mergeCell ref="F131:F132"/>
    <mergeCell ref="G131:G132"/>
    <mergeCell ref="F121:F122"/>
    <mergeCell ref="G121:G122"/>
    <mergeCell ref="F123:F124"/>
    <mergeCell ref="G123:G124"/>
    <mergeCell ref="A31:A32"/>
    <mergeCell ref="B31:B32"/>
    <mergeCell ref="C31:C32"/>
    <mergeCell ref="A21:A22"/>
    <mergeCell ref="B21:B22"/>
    <mergeCell ref="F151:F152"/>
    <mergeCell ref="G151:G152"/>
    <mergeCell ref="F153:F154"/>
    <mergeCell ref="G153:G154"/>
    <mergeCell ref="F145:F146"/>
    <mergeCell ref="G145:G146"/>
    <mergeCell ref="F147:F148"/>
    <mergeCell ref="G147:G148"/>
    <mergeCell ref="F149:F150"/>
    <mergeCell ref="G149:G150"/>
    <mergeCell ref="F139:F140"/>
    <mergeCell ref="G139:G140"/>
    <mergeCell ref="F141:F142"/>
    <mergeCell ref="G141:G142"/>
    <mergeCell ref="F143:F144"/>
    <mergeCell ref="G143:G144"/>
    <mergeCell ref="F133:F134"/>
    <mergeCell ref="G133:G134"/>
    <mergeCell ref="F135:F136"/>
    <mergeCell ref="C21:C22"/>
    <mergeCell ref="A23:A24"/>
    <mergeCell ref="B23:B24"/>
    <mergeCell ref="F125:F126"/>
    <mergeCell ref="G125:G126"/>
    <mergeCell ref="F115:F116"/>
    <mergeCell ref="G115:G116"/>
    <mergeCell ref="F117:F118"/>
    <mergeCell ref="G117:G118"/>
    <mergeCell ref="F119:F120"/>
    <mergeCell ref="G119:G120"/>
    <mergeCell ref="F109:F110"/>
    <mergeCell ref="G109:G110"/>
    <mergeCell ref="F111:F112"/>
    <mergeCell ref="G111:G112"/>
    <mergeCell ref="F113:F114"/>
    <mergeCell ref="G113:G114"/>
    <mergeCell ref="F103:F104"/>
    <mergeCell ref="G103:G104"/>
    <mergeCell ref="F105:F106"/>
    <mergeCell ref="G105:G106"/>
    <mergeCell ref="F107:F108"/>
    <mergeCell ref="G107:G108"/>
    <mergeCell ref="F97:F98"/>
    <mergeCell ref="G97:G98"/>
    <mergeCell ref="F99:F100"/>
    <mergeCell ref="G99:G100"/>
    <mergeCell ref="F101:F102"/>
    <mergeCell ref="G101:G102"/>
    <mergeCell ref="F91:F92"/>
    <mergeCell ref="G91:G92"/>
    <mergeCell ref="F93:F94"/>
    <mergeCell ref="G93:G94"/>
    <mergeCell ref="F95:F96"/>
    <mergeCell ref="G95:G96"/>
    <mergeCell ref="F85:F86"/>
    <mergeCell ref="G85:G86"/>
    <mergeCell ref="F87:F88"/>
    <mergeCell ref="G87:G88"/>
    <mergeCell ref="F89:F90"/>
    <mergeCell ref="G89:G90"/>
    <mergeCell ref="F79:F80"/>
    <mergeCell ref="G79:G80"/>
    <mergeCell ref="F81:F82"/>
    <mergeCell ref="G81:G82"/>
    <mergeCell ref="F83:F84"/>
    <mergeCell ref="G83:G84"/>
    <mergeCell ref="F73:F74"/>
    <mergeCell ref="G73:G74"/>
    <mergeCell ref="F75:F76"/>
    <mergeCell ref="G75:G76"/>
    <mergeCell ref="F77:F78"/>
    <mergeCell ref="G77:G78"/>
    <mergeCell ref="F67:F68"/>
    <mergeCell ref="G67:G68"/>
    <mergeCell ref="F69:F70"/>
    <mergeCell ref="G69:G70"/>
    <mergeCell ref="F71:F72"/>
    <mergeCell ref="G71:G72"/>
    <mergeCell ref="F61:F62"/>
    <mergeCell ref="G61:G62"/>
    <mergeCell ref="F63:F64"/>
    <mergeCell ref="G63:G64"/>
    <mergeCell ref="F65:F66"/>
    <mergeCell ref="G65:G66"/>
    <mergeCell ref="F55:F56"/>
    <mergeCell ref="G55:G56"/>
    <mergeCell ref="F57:F58"/>
    <mergeCell ref="G57:G58"/>
    <mergeCell ref="F59:F60"/>
    <mergeCell ref="G59:G60"/>
    <mergeCell ref="F49:F50"/>
    <mergeCell ref="G49:G50"/>
    <mergeCell ref="F51:F52"/>
    <mergeCell ref="G51:G52"/>
    <mergeCell ref="F53:F54"/>
    <mergeCell ref="G53:G54"/>
    <mergeCell ref="F43:F44"/>
    <mergeCell ref="G43:G44"/>
    <mergeCell ref="F45:F46"/>
    <mergeCell ref="G45:G46"/>
    <mergeCell ref="F47:F48"/>
    <mergeCell ref="G47:G48"/>
    <mergeCell ref="F37:F38"/>
    <mergeCell ref="G37:G38"/>
    <mergeCell ref="F39:F40"/>
    <mergeCell ref="G39:G40"/>
    <mergeCell ref="F41:F42"/>
    <mergeCell ref="G41:G42"/>
    <mergeCell ref="F31:F32"/>
    <mergeCell ref="G31:G32"/>
    <mergeCell ref="F33:F34"/>
    <mergeCell ref="G33:G34"/>
    <mergeCell ref="F35:F36"/>
    <mergeCell ref="G35:G36"/>
    <mergeCell ref="F25:F26"/>
    <mergeCell ref="G25:G26"/>
    <mergeCell ref="F27:F28"/>
    <mergeCell ref="G27:G28"/>
    <mergeCell ref="F29:F30"/>
    <mergeCell ref="G29:G30"/>
    <mergeCell ref="F21:F22"/>
    <mergeCell ref="G21:G22"/>
    <mergeCell ref="F23:F24"/>
    <mergeCell ref="G23:G24"/>
    <mergeCell ref="F13:F14"/>
    <mergeCell ref="G13:G14"/>
    <mergeCell ref="F15:F16"/>
    <mergeCell ref="G15:G16"/>
    <mergeCell ref="F17:F18"/>
    <mergeCell ref="G17:G18"/>
    <mergeCell ref="H151:H152"/>
    <mergeCell ref="H153:H154"/>
    <mergeCell ref="H155:H156"/>
    <mergeCell ref="H157:H158"/>
    <mergeCell ref="H159:H160"/>
    <mergeCell ref="H141:H142"/>
    <mergeCell ref="H143:H144"/>
    <mergeCell ref="H145:H146"/>
    <mergeCell ref="H147:H148"/>
    <mergeCell ref="H149:H150"/>
    <mergeCell ref="H131:H132"/>
    <mergeCell ref="H133:H134"/>
    <mergeCell ref="H135:H136"/>
    <mergeCell ref="H137:H138"/>
    <mergeCell ref="H139:H140"/>
    <mergeCell ref="H121:H122"/>
    <mergeCell ref="H123:H124"/>
    <mergeCell ref="H125:H126"/>
    <mergeCell ref="H127:H128"/>
    <mergeCell ref="H129:H130"/>
    <mergeCell ref="H111:H112"/>
    <mergeCell ref="H113:H114"/>
    <mergeCell ref="H115:H116"/>
    <mergeCell ref="H117:H118"/>
    <mergeCell ref="H119:H120"/>
    <mergeCell ref="H101:H102"/>
    <mergeCell ref="H103:H104"/>
    <mergeCell ref="H105:H106"/>
    <mergeCell ref="H107:H108"/>
    <mergeCell ref="H109:H110"/>
    <mergeCell ref="H91:H92"/>
    <mergeCell ref="H93:H94"/>
    <mergeCell ref="H95:H96"/>
    <mergeCell ref="H97:H98"/>
    <mergeCell ref="H99:H100"/>
    <mergeCell ref="H81:H82"/>
    <mergeCell ref="H83:H84"/>
    <mergeCell ref="H85:H86"/>
    <mergeCell ref="H87:H88"/>
    <mergeCell ref="H89:H90"/>
    <mergeCell ref="H71:H72"/>
    <mergeCell ref="H73:H74"/>
    <mergeCell ref="H75:H76"/>
    <mergeCell ref="H77:H78"/>
    <mergeCell ref="H79:H80"/>
    <mergeCell ref="H61:H62"/>
    <mergeCell ref="H63:H64"/>
    <mergeCell ref="H65:H66"/>
    <mergeCell ref="H67:H68"/>
    <mergeCell ref="H69:H70"/>
    <mergeCell ref="H51:H52"/>
    <mergeCell ref="H53:H54"/>
    <mergeCell ref="H55:H56"/>
    <mergeCell ref="H57:H58"/>
    <mergeCell ref="H59:H60"/>
    <mergeCell ref="H41:H42"/>
    <mergeCell ref="H43:H44"/>
    <mergeCell ref="H45:H46"/>
    <mergeCell ref="H47:H48"/>
    <mergeCell ref="H49:H50"/>
    <mergeCell ref="H31:H32"/>
    <mergeCell ref="H33:H34"/>
    <mergeCell ref="H35:H36"/>
    <mergeCell ref="H37:H38"/>
    <mergeCell ref="H39:H40"/>
    <mergeCell ref="H21:H22"/>
    <mergeCell ref="H23:H24"/>
    <mergeCell ref="H25:H26"/>
    <mergeCell ref="H27:H28"/>
    <mergeCell ref="H29:H30"/>
    <mergeCell ref="H11:H12"/>
    <mergeCell ref="H13:H14"/>
    <mergeCell ref="H15:H16"/>
    <mergeCell ref="H17:H18"/>
    <mergeCell ref="H19:H20"/>
    <mergeCell ref="A11:A12"/>
    <mergeCell ref="B11:B12"/>
    <mergeCell ref="C11:C12"/>
    <mergeCell ref="F11:F12"/>
    <mergeCell ref="G11:G12"/>
    <mergeCell ref="F19:F20"/>
    <mergeCell ref="G19:G20"/>
    <mergeCell ref="A19:A20"/>
    <mergeCell ref="B19:B20"/>
    <mergeCell ref="C19:C20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J1:N3"/>
    <mergeCell ref="J4:N6"/>
    <mergeCell ref="A5:H6"/>
    <mergeCell ref="A4:H4"/>
    <mergeCell ref="A9:A10"/>
    <mergeCell ref="B9:B10"/>
    <mergeCell ref="C9:C10"/>
    <mergeCell ref="F9:F10"/>
    <mergeCell ref="G9:G10"/>
    <mergeCell ref="H9:H10"/>
    <mergeCell ref="J7:N8"/>
    <mergeCell ref="A1:A3"/>
    <mergeCell ref="H1:H3"/>
  </mergeCells>
  <conditionalFormatting sqref="N13:N33">
    <cfRule type="notContainsBlanks" dxfId="40" priority="4">
      <formula>LEN(TRIM(N13))&gt;0</formula>
    </cfRule>
    <cfRule type="containsBlanks" dxfId="39" priority="5">
      <formula>LEN(TRIM(N13))=0</formula>
    </cfRule>
  </conditionalFormatting>
  <conditionalFormatting sqref="H9:H158">
    <cfRule type="containsText" dxfId="38" priority="1" operator="containsText" text="*">
      <formula>NOT(ISERROR(SEARCH("*",H9)))</formula>
    </cfRule>
  </conditionalFormatting>
  <dataValidations count="3">
    <dataValidation type="list" allowBlank="1" showInputMessage="1" showErrorMessage="1" sqref="D9:D158">
      <formula1>Type_Paiement</formula1>
    </dataValidation>
    <dataValidation type="list" allowBlank="1" showInputMessage="1" showErrorMessage="1" sqref="B9:B158">
      <formula1>$J$9:$J$107</formula1>
    </dataValidation>
    <dataValidation type="list" allowBlank="1" showInputMessage="1" showErrorMessage="1" sqref="C9:C158">
      <formula1>$K$9:$K$62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2">
              <controlPr defaultSize="0" print="0" autoFill="0" autoPict="0" macro="[0]!Feuil1.ResetAll">
                <anchor moveWithCells="1">
                  <from>
                    <xdr:col>11</xdr:col>
                    <xdr:colOff>123825</xdr:colOff>
                    <xdr:row>0</xdr:row>
                    <xdr:rowOff>19050</xdr:rowOff>
                  </from>
                  <to>
                    <xdr:col>12</xdr:col>
                    <xdr:colOff>885825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12">
              <controlPr defaultSize="0" print="0" autoFill="0" autoPict="0" macro="[0]!ThisWorkbook.ResetAll">
                <anchor moveWithCells="1">
                  <from>
                    <xdr:col>10</xdr:col>
                    <xdr:colOff>1152525</xdr:colOff>
                    <xdr:row>0</xdr:row>
                    <xdr:rowOff>19050</xdr:rowOff>
                  </from>
                  <to>
                    <xdr:col>11</xdr:col>
                    <xdr:colOff>85725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12">
              <controlPr defaultSize="0" print="0" autoFill="0" autoPict="0" macro="[0]!ThisWorkbook.ResetAll">
                <anchor moveWithCells="1">
                  <from>
                    <xdr:col>9</xdr:col>
                    <xdr:colOff>3771900</xdr:colOff>
                    <xdr:row>0</xdr:row>
                    <xdr:rowOff>19050</xdr:rowOff>
                  </from>
                  <to>
                    <xdr:col>10</xdr:col>
                    <xdr:colOff>1104900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12">
              <controlPr defaultSize="0" print="0" autoFill="0" autoPict="0" macro="[0]!ThisWorkbook.ResetAll">
                <anchor moveWithCells="1">
                  <from>
                    <xdr:col>9</xdr:col>
                    <xdr:colOff>2333625</xdr:colOff>
                    <xdr:row>0</xdr:row>
                    <xdr:rowOff>19050</xdr:rowOff>
                  </from>
                  <to>
                    <xdr:col>9</xdr:col>
                    <xdr:colOff>3743325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12">
              <controlPr defaultSize="0" print="0" autoFill="0" autoPict="0" macro="[0]!ThisWorkbook.ResetAll">
                <anchor moveWithCells="1">
                  <from>
                    <xdr:col>9</xdr:col>
                    <xdr:colOff>885825</xdr:colOff>
                    <xdr:row>0</xdr:row>
                    <xdr:rowOff>19050</xdr:rowOff>
                  </from>
                  <to>
                    <xdr:col>9</xdr:col>
                    <xdr:colOff>2295525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2"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Commandes</vt:lpstr>
      <vt:lpstr>DESS</vt:lpstr>
      <vt:lpstr>DESSTOUTJOURS</vt:lpstr>
      <vt:lpstr>GSALADE</vt:lpstr>
      <vt:lpstr>PATES</vt:lpstr>
      <vt:lpstr>PCHAUDPERS</vt:lpstr>
      <vt:lpstr>PLATEAUFROID</vt:lpstr>
      <vt:lpstr>PLATEAULIGHT</vt:lpstr>
      <vt:lpstr>PLATS</vt:lpstr>
      <vt:lpstr>PSALADE</vt:lpstr>
      <vt:lpstr>SALADEBASECLASSPERSO</vt:lpstr>
      <vt:lpstr>SALADEBASEITPERSO</vt:lpstr>
      <vt:lpstr>SANDW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Philcelow MSI</dc:creator>
  <cp:lastModifiedBy>Audrey AC. CHAVIGNOT</cp:lastModifiedBy>
  <cp:lastPrinted>2018-03-27T12:03:36Z</cp:lastPrinted>
  <dcterms:created xsi:type="dcterms:W3CDTF">2018-01-06T15:26:10Z</dcterms:created>
  <dcterms:modified xsi:type="dcterms:W3CDTF">2018-03-30T13:13:24Z</dcterms:modified>
</cp:coreProperties>
</file>