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MMANUEL\Documents\"/>
    </mc:Choice>
  </mc:AlternateContent>
  <xr:revisionPtr revIDLastSave="0" documentId="13_ncr:1_{E130EC74-EB71-4B03-8C85-F23FB6E1B012}" xr6:coauthVersionLast="45" xr6:coauthVersionMax="45" xr10:uidLastSave="{00000000-0000-0000-0000-000000000000}"/>
  <bookViews>
    <workbookView xWindow="-120" yWindow="-120" windowWidth="29040" windowHeight="15840" activeTab="1" xr2:uid="{542383CF-274D-453C-8312-A0033C4E383E}"/>
  </bookViews>
  <sheets>
    <sheet name="TS_DIPLOMES" sheetId="1" r:id="rId1"/>
    <sheet name="TS_RECAP" sheetId="9" r:id="rId2"/>
  </sheets>
  <definedNames>
    <definedName name="_xlnm._FilterDatabase" localSheetId="0" hidden="1">TS_DIPLOMES!$H$1:$H$38</definedName>
    <definedName name="A">TS_DIPLOMES!$T:$T</definedName>
    <definedName name="B">TS_DIPLOMES!$U:$U</definedName>
    <definedName name="C_">TS_DIPLOMES!$V:$V</definedName>
    <definedName name="D">TS_DIPLOMES!$W:$W</definedName>
    <definedName name="DOSSIERS">TS_DIPLOMES!$H:$H</definedName>
    <definedName name="E">TS_DIPLOMES!$X:$X</definedName>
    <definedName name="F">TS_DIPLOMES!$Y:$Y</definedName>
    <definedName name="G">TS_DIPLOMES!$Z:$Z</definedName>
    <definedName name="INTITULES">TS_DIPLOMES!$K:$K</definedName>
    <definedName name="NIVEAU">TS_DIPLOMES!$M:$M</definedName>
    <definedName name="PROGRAMMES">TS_DIPLOMES!$L:$L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7" i="1" l="1"/>
  <c r="A37" i="1"/>
  <c r="I37" i="1"/>
  <c r="J37" i="1"/>
  <c r="M37" i="1"/>
  <c r="L37" i="1"/>
  <c r="T37" i="1" l="1"/>
  <c r="AB37" i="1" l="1"/>
  <c r="K37" i="1"/>
  <c r="E6" i="9" s="1"/>
  <c r="S37" i="1"/>
  <c r="Q37" i="1"/>
  <c r="P37" i="1"/>
  <c r="O37" i="1"/>
  <c r="N37" i="1"/>
  <c r="Z37" i="1"/>
  <c r="AA37" i="1"/>
  <c r="R2" i="1" l="1"/>
  <c r="R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 l="1"/>
  <c r="B37" i="1"/>
  <c r="Y37" i="1" l="1"/>
  <c r="X37" i="1"/>
  <c r="W37" i="1"/>
  <c r="V37" i="1"/>
  <c r="U37" i="1"/>
  <c r="C37" i="1"/>
</calcChain>
</file>

<file path=xl/sharedStrings.xml><?xml version="1.0" encoding="utf-8"?>
<sst xmlns="http://schemas.openxmlformats.org/spreadsheetml/2006/main" count="347" uniqueCount="144">
  <si>
    <t>N°
DOSSIER</t>
  </si>
  <si>
    <t>INTITULE</t>
  </si>
  <si>
    <t>NIVEAU</t>
  </si>
  <si>
    <t>SESSION</t>
  </si>
  <si>
    <t>PHE</t>
  </si>
  <si>
    <t>PROG</t>
  </si>
  <si>
    <t>Q_PAIRS</t>
  </si>
  <si>
    <t>Q_CLIENTS</t>
  </si>
  <si>
    <t>DIPLÔME</t>
  </si>
  <si>
    <t>FORMAT NUMERISE</t>
  </si>
  <si>
    <t>FORMAT PAPIER</t>
  </si>
  <si>
    <t>X</t>
  </si>
  <si>
    <t>A</t>
  </si>
  <si>
    <t>B</t>
  </si>
  <si>
    <t>C</t>
  </si>
  <si>
    <t>D</t>
  </si>
  <si>
    <t>E</t>
  </si>
  <si>
    <t>F</t>
  </si>
  <si>
    <t>G</t>
  </si>
  <si>
    <t>CABINET</t>
  </si>
  <si>
    <t>PROJET</t>
  </si>
  <si>
    <t>NOM</t>
  </si>
  <si>
    <t>PRENOM</t>
  </si>
  <si>
    <t>Julien</t>
  </si>
  <si>
    <t>Nathalie</t>
  </si>
  <si>
    <t>Isabelle</t>
  </si>
  <si>
    <t>Laurence</t>
  </si>
  <si>
    <t>Marion</t>
  </si>
  <si>
    <t>Aurélie</t>
  </si>
  <si>
    <t>Hélène</t>
  </si>
  <si>
    <t>FERMENT</t>
  </si>
  <si>
    <t>Nicole</t>
  </si>
  <si>
    <t>FOSSE</t>
  </si>
  <si>
    <t>LECUYER</t>
  </si>
  <si>
    <t>LEMETTEIL</t>
  </si>
  <si>
    <t>Emeline</t>
  </si>
  <si>
    <t>LUHMANN</t>
  </si>
  <si>
    <t>Clément</t>
  </si>
  <si>
    <t>Julie</t>
  </si>
  <si>
    <t>Fabienne</t>
  </si>
  <si>
    <t>Patricia</t>
  </si>
  <si>
    <t>Claire</t>
  </si>
  <si>
    <t>Nadia</t>
  </si>
  <si>
    <t>MICHEL</t>
  </si>
  <si>
    <t>THIELE</t>
  </si>
  <si>
    <t>Claudine</t>
  </si>
  <si>
    <t>GERACI</t>
  </si>
  <si>
    <t>Marie-Claire</t>
  </si>
  <si>
    <t>Rebecca</t>
  </si>
  <si>
    <t>Ludovic</t>
  </si>
  <si>
    <t>Mélanie</t>
  </si>
  <si>
    <t>Annie</t>
  </si>
  <si>
    <t>VILLES</t>
  </si>
  <si>
    <t>DAVODET</t>
  </si>
  <si>
    <t>Charlotte</t>
  </si>
  <si>
    <t>DELAHAYE</t>
  </si>
  <si>
    <t>Flavie</t>
  </si>
  <si>
    <t>GENEVET</t>
  </si>
  <si>
    <t>N1</t>
  </si>
  <si>
    <t>DUNKERQUE</t>
  </si>
  <si>
    <t>David</t>
  </si>
  <si>
    <t>HEURION</t>
  </si>
  <si>
    <t>Ludmila</t>
  </si>
  <si>
    <t>LAFON</t>
  </si>
  <si>
    <t>MANGIN</t>
  </si>
  <si>
    <t>PICAULT</t>
  </si>
  <si>
    <t>MPHE</t>
  </si>
  <si>
    <t>MONTPELLIER</t>
  </si>
  <si>
    <t>DEFOSSET</t>
  </si>
  <si>
    <t>DELAGE</t>
  </si>
  <si>
    <t>GUILLON</t>
  </si>
  <si>
    <t>Lilian</t>
  </si>
  <si>
    <t>LACHAUME</t>
  </si>
  <si>
    <t>LARRUE</t>
  </si>
  <si>
    <t>Anne-Claire</t>
  </si>
  <si>
    <t>MERTAD</t>
  </si>
  <si>
    <t>Afifia</t>
  </si>
  <si>
    <t>MOLINA</t>
  </si>
  <si>
    <t>Mary-Lise</t>
  </si>
  <si>
    <t>PARRAT</t>
  </si>
  <si>
    <t>ROBINEAU-RICHARD</t>
  </si>
  <si>
    <t>SADORGE</t>
  </si>
  <si>
    <t>Maryvonne</t>
  </si>
  <si>
    <t>SEVESTRE</t>
  </si>
  <si>
    <t>TOURS</t>
  </si>
  <si>
    <t>CARDELLINI</t>
  </si>
  <si>
    <t>Jean-Claude</t>
  </si>
  <si>
    <t>KLEMM</t>
  </si>
  <si>
    <t>KRATZ</t>
  </si>
  <si>
    <t>Marie-Monique</t>
  </si>
  <si>
    <t>PINK</t>
  </si>
  <si>
    <t>REMARK</t>
  </si>
  <si>
    <t>Marie-Laurence</t>
  </si>
  <si>
    <t>ROUEN</t>
  </si>
  <si>
    <t>WALTER</t>
  </si>
  <si>
    <t>Stéfanie</t>
  </si>
  <si>
    <t>COLMAR</t>
  </si>
  <si>
    <t>METZ</t>
  </si>
  <si>
    <t>STRASBOURG</t>
  </si>
  <si>
    <t>LA ROCHELLE</t>
  </si>
  <si>
    <t>DORIVAL</t>
  </si>
  <si>
    <t>FALCY</t>
  </si>
  <si>
    <t>ANNECY</t>
  </si>
  <si>
    <t>METIER</t>
  </si>
  <si>
    <t>ORTHOPHONISTE</t>
  </si>
  <si>
    <t>PODOLOGUE</t>
  </si>
  <si>
    <t>DENTISTE</t>
  </si>
  <si>
    <t>REMARQUES</t>
  </si>
  <si>
    <t>ID</t>
  </si>
  <si>
    <t>BE</t>
  </si>
  <si>
    <t>DOSSIER 
COMPLET</t>
  </si>
  <si>
    <t>JEREMITA ROMAN</t>
  </si>
  <si>
    <t>SAGE FEMME</t>
  </si>
  <si>
    <t>ASSISTANTE DENTISTE</t>
  </si>
  <si>
    <t>KINÉSITHÉRAPEUTE</t>
  </si>
  <si>
    <t>PROGRAMME</t>
  </si>
  <si>
    <t>AUCUN</t>
  </si>
  <si>
    <t>PROJET CABINET</t>
  </si>
  <si>
    <t>INFIRMIÈRE</t>
  </si>
  <si>
    <t>INFIRMIÈRE - PUÉRICULTRICE</t>
  </si>
  <si>
    <t>THÉRAPEUTE EN MÉDECINE CHINOISE</t>
  </si>
  <si>
    <t>CATEGORIES 
METIERS</t>
  </si>
  <si>
    <t>AVEZ-VOUS UTILISÉ CERTAINS OUTILS D’HYPNOSE DANS VOTRE PRATIQUE PROFESSIONNELLE ?</t>
  </si>
  <si>
    <t>QUELLE PLACE DONNEZ-VOUS À L’HYPNOSE DANS VOTRE PRATIQUE PROFESSIONNELLE ?</t>
  </si>
  <si>
    <t>JAMAIS</t>
  </si>
  <si>
    <t>PARFOIS</t>
  </si>
  <si>
    <t>TOUJOURS</t>
  </si>
  <si>
    <t>GENRE</t>
  </si>
  <si>
    <t>Mr</t>
  </si>
  <si>
    <t>Mme</t>
  </si>
  <si>
    <t>ÂGE</t>
  </si>
  <si>
    <t>Pour vous même : mieux gérer votre état intérieur dans certaines situations :</t>
  </si>
  <si>
    <t>Pour améliorer la relation avec le client : Créer ou renforcer une relation de confiance :</t>
  </si>
  <si>
    <t>Pour soutenir un client confronté à une situation délicate :</t>
  </si>
  <si>
    <t>Pour aider un client à changer une habitude néfaste :</t>
  </si>
  <si>
    <t>Pour aider un client à accepter la réalité de sa situation :</t>
  </si>
  <si>
    <t>Pour aider un client à résoudre sa problématique :</t>
  </si>
  <si>
    <t>L'hypnose est une pratique intégrée à ma profession actuelle :</t>
  </si>
  <si>
    <t>FRÉQUEMMENT</t>
  </si>
  <si>
    <t>INTITULÉ</t>
  </si>
  <si>
    <t>INFIRMIER</t>
  </si>
  <si>
    <t>TOUS</t>
  </si>
  <si>
    <t>QUAND TOUS est enclenché sur PROGRAMME et NIVEAU, cela ne focntionne pas</t>
  </si>
  <si>
    <t>JE DEVRAIS AVOIR LE CHIFFRE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</si>
</sst>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_-* #,##0.00\ [$€-40C]_-;\-* #,##0.00\ [$€-40C]_-;_-* &quot;-&quot;??\ [$€-40C]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color rgb="FF0070C0"/>
      <name val="Calibri"/>
      <family val="2"/>
      <scheme val="minor"/>
    </font>
    <font>
      <sz val="8"/>
      <color rgb="FF0070C0"/>
      <name val="Calibri"/>
      <family val="2"/>
      <scheme val="minor"/>
    </font>
    <font>
      <b/>
      <sz val="8"/>
      <color rgb="FF00B05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8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8"/>
      <name val="Calibri"/>
      <family val="2"/>
    </font>
    <font>
      <b/>
      <sz val="12"/>
      <color theme="1"/>
      <name val="Agency FB"/>
      <family val="2"/>
    </font>
    <font>
      <sz val="12"/>
      <color theme="1"/>
      <name val="Agency FB"/>
      <family val="2"/>
    </font>
    <font>
      <sz val="14"/>
      <color theme="1"/>
      <name val="Agency FB"/>
      <family val="2"/>
    </font>
    <font>
      <b/>
      <sz val="20"/>
      <color theme="1"/>
      <name val="Agency FB"/>
      <family val="2"/>
    </font>
    <font>
      <sz val="20"/>
      <color theme="1"/>
      <name val="Agency FB"/>
      <family val="2"/>
    </font>
    <font>
      <b/>
      <sz val="28"/>
      <color theme="1"/>
      <name val="Agency FB"/>
      <family val="2"/>
    </font>
    <font>
      <sz val="12"/>
      <color rgb="FF525252"/>
      <name val="Arial"/>
      <family val="2"/>
    </font>
    <font>
      <sz val="9.6"/>
      <color rgb="FF303030"/>
      <name val="Arial"/>
      <family val="2"/>
    </font>
    <font>
      <b/>
      <sz val="12"/>
      <color rgb="FFFF0000"/>
      <name val="Agency FB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</fills>
  <borders count="78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hair">
        <color auto="1"/>
      </left>
      <right/>
      <top style="thin">
        <color indexed="64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thick">
        <color auto="1"/>
      </bottom>
      <diagonal/>
    </border>
    <border>
      <left style="hair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hair">
        <color auto="1"/>
      </right>
      <top style="thick">
        <color auto="1"/>
      </top>
      <bottom style="thick">
        <color auto="1"/>
      </bottom>
      <diagonal/>
    </border>
    <border>
      <left style="hair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 style="medium">
        <color auto="1"/>
      </left>
      <right style="hair">
        <color auto="1"/>
      </right>
      <top style="thick">
        <color auto="1"/>
      </top>
      <bottom style="medium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hair">
        <color auto="1"/>
      </right>
      <top style="thick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medium">
        <color auto="1"/>
      </bottom>
      <diagonal/>
    </border>
    <border>
      <left style="hair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 style="medium">
        <color auto="1"/>
      </left>
      <right/>
      <top style="thick">
        <color auto="1"/>
      </top>
      <bottom style="medium">
        <color auto="1"/>
      </bottom>
      <diagonal/>
    </border>
    <border>
      <left style="hair">
        <color auto="1"/>
      </left>
      <right style="thin">
        <color indexed="64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hair">
        <color indexed="64"/>
      </left>
      <right style="thick">
        <color auto="1"/>
      </right>
      <top/>
      <bottom style="thin">
        <color auto="1"/>
      </bottom>
      <diagonal/>
    </border>
    <border>
      <left style="hair">
        <color indexed="64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thick">
        <color auto="1"/>
      </right>
      <top style="thin">
        <color auto="1"/>
      </top>
      <bottom/>
      <diagonal/>
    </border>
    <border>
      <left style="hair">
        <color indexed="64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indexed="64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indexed="64"/>
      </top>
      <bottom/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medium">
        <color auto="1"/>
      </left>
      <right style="thick">
        <color auto="1"/>
      </right>
      <top/>
      <bottom/>
      <diagonal/>
    </border>
    <border>
      <left style="hair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hair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hair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medium">
        <color auto="1"/>
      </right>
      <top style="hair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1">
    <xf numFmtId="0" fontId="0" fillId="0" borderId="0" xfId="0"/>
    <xf numFmtId="164" fontId="3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2" fillId="0" borderId="11" xfId="0" applyNumberFormat="1" applyFont="1" applyFill="1" applyBorder="1" applyAlignment="1">
      <alignment horizontal="left" vertical="center"/>
    </xf>
    <xf numFmtId="0" fontId="2" fillId="0" borderId="11" xfId="0" applyNumberFormat="1" applyFont="1" applyBorder="1" applyAlignment="1">
      <alignment horizontal="left" vertical="center"/>
    </xf>
    <xf numFmtId="0" fontId="7" fillId="0" borderId="13" xfId="0" applyFont="1" applyBorder="1" applyAlignment="1">
      <alignment horizontal="center" vertical="center"/>
    </xf>
    <xf numFmtId="164" fontId="3" fillId="0" borderId="18" xfId="0" applyNumberFormat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9" fontId="20" fillId="0" borderId="5" xfId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7" fillId="0" borderId="14" xfId="0" applyNumberFormat="1" applyFont="1" applyFill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2" fillId="0" borderId="27" xfId="0" applyNumberFormat="1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16" xfId="0" applyFont="1" applyBorder="1" applyAlignment="1">
      <alignment horizontal="right" vertical="center"/>
    </xf>
    <xf numFmtId="0" fontId="4" fillId="0" borderId="30" xfId="0" applyNumberFormat="1" applyFont="1" applyFill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14" fillId="0" borderId="21" xfId="0" applyFont="1" applyFill="1" applyBorder="1" applyAlignment="1">
      <alignment horizontal="center" vertical="center" wrapText="1"/>
    </xf>
    <xf numFmtId="0" fontId="16" fillId="0" borderId="3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13" fillId="0" borderId="17" xfId="0" applyFont="1" applyFill="1" applyBorder="1" applyAlignment="1">
      <alignment horizontal="center" vertical="center" wrapText="1"/>
    </xf>
    <xf numFmtId="0" fontId="4" fillId="0" borderId="36" xfId="0" applyNumberFormat="1" applyFont="1" applyFill="1" applyBorder="1" applyAlignment="1">
      <alignment horizontal="center" vertical="center" wrapText="1"/>
    </xf>
    <xf numFmtId="0" fontId="4" fillId="0" borderId="21" xfId="0" applyNumberFormat="1" applyFont="1" applyFill="1" applyBorder="1" applyAlignment="1">
      <alignment horizontal="center" vertical="center" wrapText="1"/>
    </xf>
    <xf numFmtId="0" fontId="2" fillId="0" borderId="7" xfId="0" applyNumberFormat="1" applyFont="1" applyFill="1" applyBorder="1" applyAlignment="1">
      <alignment horizontal="left" vertical="center"/>
    </xf>
    <xf numFmtId="0" fontId="2" fillId="0" borderId="9" xfId="0" applyNumberFormat="1" applyFont="1" applyFill="1" applyBorder="1" applyAlignment="1">
      <alignment horizontal="right" vertical="center"/>
    </xf>
    <xf numFmtId="0" fontId="2" fillId="0" borderId="7" xfId="0" applyNumberFormat="1" applyFont="1" applyBorder="1" applyAlignment="1">
      <alignment horizontal="left" vertical="center"/>
    </xf>
    <xf numFmtId="0" fontId="2" fillId="0" borderId="9" xfId="0" applyNumberFormat="1" applyFont="1" applyBorder="1" applyAlignment="1">
      <alignment horizontal="right" vertical="center"/>
    </xf>
    <xf numFmtId="0" fontId="7" fillId="0" borderId="15" xfId="0" applyFont="1" applyBorder="1" applyAlignment="1">
      <alignment horizontal="center" vertical="center"/>
    </xf>
    <xf numFmtId="164" fontId="5" fillId="0" borderId="31" xfId="0" applyNumberFormat="1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2" fillId="0" borderId="18" xfId="0" applyNumberFormat="1" applyFont="1" applyFill="1" applyBorder="1" applyAlignment="1">
      <alignment horizontal="center" vertical="center"/>
    </xf>
    <xf numFmtId="0" fontId="2" fillId="0" borderId="18" xfId="0" applyNumberFormat="1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5" fillId="0" borderId="63" xfId="0" applyNumberFormat="1" applyFont="1" applyFill="1" applyBorder="1" applyAlignment="1">
      <alignment horizontal="center" vertical="center" wrapText="1"/>
    </xf>
    <xf numFmtId="0" fontId="4" fillId="0" borderId="29" xfId="0" applyNumberFormat="1" applyFont="1" applyFill="1" applyBorder="1" applyAlignment="1">
      <alignment horizontal="center" vertical="center" wrapText="1"/>
    </xf>
    <xf numFmtId="0" fontId="2" fillId="0" borderId="8" xfId="0" applyNumberFormat="1" applyFont="1" applyFill="1" applyBorder="1" applyAlignment="1">
      <alignment horizontal="left" vertical="center"/>
    </xf>
    <xf numFmtId="0" fontId="2" fillId="0" borderId="8" xfId="0" applyNumberFormat="1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22" fillId="0" borderId="36" xfId="0" applyNumberFormat="1" applyFont="1" applyFill="1" applyBorder="1" applyAlignment="1">
      <alignment horizontal="center" vertical="center" wrapText="1"/>
    </xf>
    <xf numFmtId="0" fontId="2" fillId="0" borderId="9" xfId="0" applyNumberFormat="1" applyFont="1" applyFill="1" applyBorder="1" applyAlignment="1">
      <alignment horizontal="center" vertical="center"/>
    </xf>
    <xf numFmtId="0" fontId="2" fillId="0" borderId="9" xfId="0" applyNumberFormat="1" applyFont="1" applyBorder="1" applyAlignment="1">
      <alignment horizontal="center" vertical="center"/>
    </xf>
    <xf numFmtId="0" fontId="5" fillId="0" borderId="64" xfId="0" applyNumberFormat="1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34" xfId="0" applyNumberFormat="1" applyFont="1" applyBorder="1" applyAlignment="1">
      <alignment horizontal="center" vertical="center" wrapText="1"/>
    </xf>
    <xf numFmtId="0" fontId="5" fillId="0" borderId="35" xfId="0" applyNumberFormat="1" applyFont="1" applyBorder="1" applyAlignment="1">
      <alignment horizontal="center" vertical="center" wrapText="1"/>
    </xf>
    <xf numFmtId="0" fontId="2" fillId="0" borderId="65" xfId="0" applyNumberFormat="1" applyFont="1" applyFill="1" applyBorder="1" applyAlignment="1">
      <alignment horizontal="center" vertical="center"/>
    </xf>
    <xf numFmtId="164" fontId="3" fillId="0" borderId="2" xfId="0" applyNumberFormat="1" applyFont="1" applyFill="1" applyBorder="1" applyAlignment="1">
      <alignment horizontal="center" vertical="center"/>
    </xf>
    <xf numFmtId="0" fontId="2" fillId="0" borderId="5" xfId="0" applyNumberFormat="1" applyFont="1" applyFill="1" applyBorder="1" applyAlignment="1">
      <alignment horizontal="center" vertical="center"/>
    </xf>
    <xf numFmtId="0" fontId="2" fillId="0" borderId="66" xfId="0" applyNumberFormat="1" applyFont="1" applyFill="1" applyBorder="1" applyAlignment="1">
      <alignment horizontal="center" vertical="center"/>
    </xf>
    <xf numFmtId="0" fontId="7" fillId="0" borderId="67" xfId="0" applyFont="1" applyFill="1" applyBorder="1" applyAlignment="1">
      <alignment horizontal="center" vertical="center"/>
    </xf>
    <xf numFmtId="0" fontId="7" fillId="0" borderId="38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24" fillId="0" borderId="51" xfId="0" applyFont="1" applyBorder="1" applyAlignment="1">
      <alignment horizontal="center" vertical="center" wrapText="1"/>
    </xf>
    <xf numFmtId="0" fontId="25" fillId="0" borderId="39" xfId="0" applyFont="1" applyBorder="1" applyAlignment="1">
      <alignment horizontal="left" vertical="center" indent="1"/>
    </xf>
    <xf numFmtId="0" fontId="25" fillId="0" borderId="40" xfId="0" applyFont="1" applyBorder="1" applyAlignment="1">
      <alignment horizontal="left" vertical="center" indent="1"/>
    </xf>
    <xf numFmtId="0" fontId="25" fillId="0" borderId="41" xfId="0" applyFont="1" applyBorder="1" applyAlignment="1">
      <alignment horizontal="left" vertical="center" indent="1"/>
    </xf>
    <xf numFmtId="0" fontId="25" fillId="0" borderId="42" xfId="0" applyFont="1" applyBorder="1" applyAlignment="1">
      <alignment horizontal="left" vertical="center" indent="1"/>
    </xf>
    <xf numFmtId="0" fontId="26" fillId="0" borderId="56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0" xfId="0" applyFont="1" applyAlignment="1">
      <alignment horizontal="right" vertical="center"/>
    </xf>
    <xf numFmtId="0" fontId="23" fillId="0" borderId="0" xfId="0" applyFont="1" applyAlignment="1">
      <alignment horizontal="left" vertical="center" indent="1"/>
    </xf>
    <xf numFmtId="0" fontId="23" fillId="0" borderId="0" xfId="0" applyFont="1" applyAlignment="1">
      <alignment horizontal="left" vertical="center"/>
    </xf>
    <xf numFmtId="0" fontId="23" fillId="0" borderId="53" xfId="0" applyFont="1" applyBorder="1" applyAlignment="1">
      <alignment horizontal="left" vertical="center"/>
    </xf>
    <xf numFmtId="0" fontId="28" fillId="0" borderId="53" xfId="0" applyFont="1" applyFill="1" applyBorder="1" applyAlignment="1">
      <alignment horizontal="center" vertical="center"/>
    </xf>
    <xf numFmtId="0" fontId="24" fillId="0" borderId="48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4" fillId="0" borderId="55" xfId="0" applyFont="1" applyBorder="1" applyAlignment="1">
      <alignment horizontal="center" vertical="center"/>
    </xf>
    <xf numFmtId="0" fontId="24" fillId="0" borderId="57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58" xfId="0" applyFont="1" applyBorder="1" applyAlignment="1">
      <alignment horizontal="center" vertical="center"/>
    </xf>
    <xf numFmtId="0" fontId="26" fillId="2" borderId="59" xfId="0" applyFont="1" applyFill="1" applyBorder="1" applyAlignment="1">
      <alignment horizontal="center" vertical="center"/>
    </xf>
    <xf numFmtId="0" fontId="26" fillId="2" borderId="61" xfId="0" applyFont="1" applyFill="1" applyBorder="1" applyAlignment="1">
      <alignment horizontal="center" vertical="center"/>
    </xf>
    <xf numFmtId="0" fontId="26" fillId="2" borderId="4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left" vertical="center"/>
    </xf>
    <xf numFmtId="0" fontId="27" fillId="0" borderId="60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7" fillId="0" borderId="20" xfId="0" applyNumberFormat="1" applyFont="1" applyFill="1" applyBorder="1" applyAlignment="1">
      <alignment horizontal="center" vertical="center"/>
    </xf>
    <xf numFmtId="0" fontId="29" fillId="0" borderId="0" xfId="0" applyFont="1"/>
    <xf numFmtId="0" fontId="30" fillId="0" borderId="0" xfId="0" applyFont="1"/>
    <xf numFmtId="0" fontId="28" fillId="0" borderId="53" xfId="0" applyFont="1" applyFill="1" applyBorder="1" applyAlignment="1">
      <alignment horizontal="left" vertical="center" indent="1"/>
    </xf>
    <xf numFmtId="0" fontId="23" fillId="0" borderId="69" xfId="0" applyFont="1" applyBorder="1" applyAlignment="1">
      <alignment horizontal="center" vertical="center"/>
    </xf>
    <xf numFmtId="0" fontId="23" fillId="0" borderId="70" xfId="0" applyFont="1" applyBorder="1" applyAlignment="1">
      <alignment horizontal="center" vertical="center"/>
    </xf>
    <xf numFmtId="0" fontId="23" fillId="0" borderId="71" xfId="0" applyFont="1" applyBorder="1" applyAlignment="1">
      <alignment horizontal="center" vertical="center"/>
    </xf>
    <xf numFmtId="0" fontId="23" fillId="0" borderId="72" xfId="0" applyFont="1" applyBorder="1" applyAlignment="1">
      <alignment horizontal="center" vertical="center"/>
    </xf>
    <xf numFmtId="0" fontId="23" fillId="0" borderId="73" xfId="0" applyFont="1" applyBorder="1" applyAlignment="1">
      <alignment horizontal="center" vertical="center"/>
    </xf>
    <xf numFmtId="0" fontId="23" fillId="0" borderId="74" xfId="0" applyFont="1" applyBorder="1" applyAlignment="1">
      <alignment horizontal="center" vertical="center"/>
    </xf>
    <xf numFmtId="0" fontId="24" fillId="0" borderId="75" xfId="0" applyFont="1" applyBorder="1" applyAlignment="1">
      <alignment horizontal="center" vertical="center"/>
    </xf>
    <xf numFmtId="0" fontId="24" fillId="0" borderId="76" xfId="0" applyFont="1" applyBorder="1" applyAlignment="1">
      <alignment horizontal="center" vertical="center"/>
    </xf>
    <xf numFmtId="0" fontId="24" fillId="0" borderId="77" xfId="0" applyFont="1" applyBorder="1" applyAlignment="1">
      <alignment horizontal="center" vertical="center"/>
    </xf>
    <xf numFmtId="0" fontId="24" fillId="0" borderId="47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54" xfId="0" applyFont="1" applyBorder="1" applyAlignment="1">
      <alignment horizontal="center" vertical="center"/>
    </xf>
    <xf numFmtId="0" fontId="24" fillId="3" borderId="75" xfId="0" applyFont="1" applyFill="1" applyBorder="1" applyAlignment="1">
      <alignment horizontal="center" vertical="center"/>
    </xf>
    <xf numFmtId="0" fontId="24" fillId="4" borderId="37" xfId="0" applyFont="1" applyFill="1" applyBorder="1" applyAlignment="1">
      <alignment horizontal="center" vertical="center" wrapText="1"/>
    </xf>
    <xf numFmtId="0" fontId="24" fillId="4" borderId="18" xfId="0" applyFont="1" applyFill="1" applyBorder="1" applyAlignment="1">
      <alignment horizontal="center" vertical="center" wrapText="1"/>
    </xf>
    <xf numFmtId="0" fontId="24" fillId="4" borderId="19" xfId="0" applyFont="1" applyFill="1" applyBorder="1" applyAlignment="1">
      <alignment horizontal="center" vertical="center" wrapText="1"/>
    </xf>
    <xf numFmtId="0" fontId="24" fillId="4" borderId="44" xfId="0" applyFont="1" applyFill="1" applyBorder="1" applyAlignment="1">
      <alignment horizontal="center" vertical="center" wrapText="1"/>
    </xf>
    <xf numFmtId="0" fontId="13" fillId="4" borderId="21" xfId="0" applyFont="1" applyFill="1" applyBorder="1" applyAlignment="1">
      <alignment horizontal="center" vertical="center" wrapText="1"/>
    </xf>
    <xf numFmtId="0" fontId="13" fillId="4" borderId="29" xfId="0" applyFont="1" applyFill="1" applyBorder="1" applyAlignment="1">
      <alignment horizontal="center" vertical="center" wrapText="1"/>
    </xf>
    <xf numFmtId="0" fontId="31" fillId="0" borderId="0" xfId="0" applyFont="1" applyAlignment="1">
      <alignment horizontal="left" vertical="center" indent="1"/>
    </xf>
    <xf numFmtId="0" fontId="24" fillId="0" borderId="48" xfId="0" applyFont="1" applyBorder="1" applyAlignment="1">
      <alignment horizontal="center" vertical="center" wrapText="1"/>
    </xf>
    <xf numFmtId="0" fontId="24" fillId="0" borderId="49" xfId="0" applyFont="1" applyBorder="1" applyAlignment="1">
      <alignment horizontal="center" vertical="center" wrapText="1"/>
    </xf>
    <xf numFmtId="0" fontId="24" fillId="0" borderId="50" xfId="0" applyFont="1" applyBorder="1" applyAlignment="1">
      <alignment horizontal="center" vertical="center" wrapText="1"/>
    </xf>
    <xf numFmtId="0" fontId="26" fillId="0" borderId="45" xfId="0" applyFont="1" applyBorder="1" applyAlignment="1">
      <alignment horizontal="center" vertical="center"/>
    </xf>
    <xf numFmtId="0" fontId="26" fillId="0" borderId="46" xfId="0" applyFont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64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thick">
          <color auto="1"/>
        </right>
        <top style="thick">
          <color auto="1"/>
        </top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thick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hair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/>
        <top style="thick">
          <color auto="1"/>
        </top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ck">
          <color auto="1"/>
        </top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ck">
          <color auto="1"/>
        </top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ck">
          <color auto="1"/>
        </top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ck">
          <color auto="1"/>
        </top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ck">
          <color auto="1"/>
        </top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hair">
          <color auto="1"/>
        </right>
        <top style="thick">
          <color auto="1"/>
        </top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thick">
          <color auto="1"/>
        </top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medium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medium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hair">
          <color indexed="64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B05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thin">
          <color indexed="64"/>
        </right>
        <top style="thick">
          <color auto="1"/>
        </top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B05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hair">
          <color auto="1"/>
        </right>
        <top style="thick">
          <color auto="1"/>
        </top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hair">
          <color auto="1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medium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/>
        <bottom style="thin">
          <color auto="1"/>
        </bottom>
        <vertical style="thin">
          <color auto="1"/>
        </vertic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ck">
          <color auto="1"/>
        </top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64" formatCode="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 style="thin">
          <color auto="1"/>
        </vertic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thin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/>
        <bottom style="thin">
          <color auto="1"/>
        </bottom>
        <vertical style="thin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64" formatCode="00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 style="thin">
          <color auto="1"/>
        </bottom>
        <vertic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ck">
          <color auto="1"/>
        </top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64" formatCode="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FF0000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right" vertical="center" textRotation="0" wrapText="0" indent="0" justifyLastLine="0" shrinkToFit="0" readingOrder="0"/>
      <border diagonalUp="0" diagonalDown="0" outline="0">
        <left style="hair">
          <color auto="1"/>
        </left>
        <right style="medium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0" formatCode="General"/>
      <alignment horizontal="right" vertical="center" textRotation="0" wrapText="0" indent="0" justifyLastLine="0" shrinkToFit="0" readingOrder="0"/>
      <border diagonalUp="0" diagonalDown="0" outline="0">
        <left style="hair">
          <color auto="1"/>
        </left>
        <right style="medium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 style="hair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border diagonalUp="0" diagonalDown="0" outline="0">
        <left/>
        <right style="hair">
          <color auto="1"/>
        </right>
        <top style="thin">
          <color indexed="64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medium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auto="1"/>
        </right>
        <top style="thin">
          <color indexed="64"/>
        </top>
        <bottom style="thin">
          <color auto="1"/>
        </bottom>
        <vertic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/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border diagonalUp="0" diagonalDown="0" outline="0">
        <left/>
        <right style="hair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ck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border>
        <top style="thick">
          <color auto="1"/>
        </top>
      </border>
    </dxf>
    <dxf>
      <font>
        <b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border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EA0A10-3C27-4489-ACD3-2B48A2AC0391}" name="TS_DIPLOMES" displayName="TS_DIPLOMES" ref="A1:AB37" totalsRowCount="1" headerRowDxfId="61" dataDxfId="59" totalsRowDxfId="57" headerRowBorderDxfId="60" tableBorderDxfId="58" totalsRowBorderDxfId="56">
  <autoFilter ref="A1:AB36" xr:uid="{D38435D0-2D76-4C74-B152-A2E0BEB165B3}"/>
  <sortState xmlns:xlrd2="http://schemas.microsoft.com/office/spreadsheetml/2017/richdata2" ref="A2:AB36">
    <sortCondition ref="H1:H36"/>
  </sortState>
  <tableColumns count="28">
    <tableColumn id="5" xr3:uid="{763A92BD-6FA2-4619-962C-03CDC918BE88}" name="GENRE" totalsRowFunction="count" dataDxfId="55" totalsRowDxfId="54"/>
    <tableColumn id="15" xr3:uid="{9F4A6559-390B-44AB-ACDA-E58565FFC42B}" name="NOM" totalsRowFunction="count" dataDxfId="53" totalsRowDxfId="52"/>
    <tableColumn id="48" xr3:uid="{91972E01-113D-4375-9063-E0AB3FF308D7}" name="PRENOM" totalsRowFunction="count" dataDxfId="51" totalsRowDxfId="50"/>
    <tableColumn id="14" xr3:uid="{D0DBFA20-3D2F-4B58-94FD-0B72C35360BE}" name="ÂGE" dataDxfId="49" totalsRowDxfId="48"/>
    <tableColumn id="3" xr3:uid="{F6A2F1B7-36D0-4A98-B100-7A7C42176474}" name="METIER" dataDxfId="47" totalsRowDxfId="46"/>
    <tableColumn id="10" xr3:uid="{B3884AEC-C492-4FD5-8636-CBF4F48C2FEF}" name="CATEGORIES _x000a_METIERS" dataDxfId="45" totalsRowDxfId="44"/>
    <tableColumn id="4" xr3:uid="{E30295ED-84D7-4561-9E20-1CF705923061}" name="REMARQUES" dataDxfId="43" totalsRowDxfId="42"/>
    <tableColumn id="36" xr3:uid="{8DACFD93-871D-46C5-829E-CE1D52ED6170}" name="N°_x000a_DOSSIER" totalsRowFunction="count" dataDxfId="41" totalsRowDxfId="40"/>
    <tableColumn id="6" xr3:uid="{B3FF2B3D-534A-4D3F-8924-AE61F1435456}" name="VILLES" totalsRowFunction="count" dataDxfId="39" totalsRowDxfId="38"/>
    <tableColumn id="11" xr3:uid="{9A17D103-553C-443A-8A5E-E1FAE8BFC756}" name="SESSION" totalsRowFunction="count" dataDxfId="37" totalsRowDxfId="36"/>
    <tableColumn id="1" xr3:uid="{CE39AF8C-72DD-4B17-AD67-D5AD346CC2A9}" name="INTITULE" totalsRowFunction="count" dataDxfId="35" totalsRowDxfId="34"/>
    <tableColumn id="16" xr3:uid="{60287C5C-8D0E-4B88-8233-7E3A90403B95}" name="PROG" totalsRowFunction="count" dataDxfId="33" totalsRowDxfId="32"/>
    <tableColumn id="8" xr3:uid="{A572DCF3-3A33-43FB-A5BE-B7A1E8CD4BD7}" name="NIVEAU" totalsRowFunction="count" dataDxfId="31" totalsRowDxfId="30"/>
    <tableColumn id="12" xr3:uid="{6C6BACEB-8E9C-49D9-AF30-6F7749DA1EB9}" name="Q_CLIENTS" totalsRowFunction="count" dataDxfId="29" totalsRowDxfId="28" dataCellStyle="Pourcentage"/>
    <tableColumn id="2" xr3:uid="{D8741F5C-DE95-4593-9A0F-038CF255986F}" name="Q_PAIRS" totalsRowFunction="count" dataDxfId="27" totalsRowDxfId="26"/>
    <tableColumn id="7" xr3:uid="{154AC4BF-3D1A-4790-8431-9C713B15191B}" name="FORMAT NUMERISE" totalsRowFunction="count" dataDxfId="25" totalsRowDxfId="24"/>
    <tableColumn id="20" xr3:uid="{D85FE553-CE70-4E1A-9AD4-405A38BF0C5D}" name="FORMAT PAPIER" totalsRowFunction="count" dataDxfId="23" totalsRowDxfId="22"/>
    <tableColumn id="37" xr3:uid="{F7C62488-84D5-4806-A1E5-D4F319A3D21E}" name="DOSSIER _x000a_COMPLET" totalsRowFunction="custom" dataDxfId="21" totalsRowDxfId="20">
      <calculatedColumnFormula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calculatedColumnFormula>
      <totalsRowFormula>COUNTIF(R1:R36,"oui")</totalsRowFormula>
    </tableColumn>
    <tableColumn id="13" xr3:uid="{FA3B41DF-BAD5-4A06-ABB4-3F49D56E11CE}" name="DIPLÔME" totalsRowFunction="count" dataDxfId="19" totalsRowDxfId="18" dataCellStyle="Pourcentage"/>
    <tableColumn id="39" xr3:uid="{4D621543-18AE-47E9-A789-474A41C7EED8}" name="A" totalsRowFunction="count" dataDxfId="17" totalsRowDxfId="16"/>
    <tableColumn id="40" xr3:uid="{E400A6C1-8B99-4742-9648-9656B5BEFB74}" name="B" totalsRowFunction="count" dataDxfId="15" totalsRowDxfId="14"/>
    <tableColumn id="41" xr3:uid="{347B31E8-69E5-4579-B7F8-BAC9C1CDDF0B}" name="C" totalsRowFunction="count" dataDxfId="13" totalsRowDxfId="12"/>
    <tableColumn id="42" xr3:uid="{F920EFC2-4B20-477E-A25A-9435A1DC417D}" name="D" totalsRowFunction="count" dataDxfId="11" totalsRowDxfId="10"/>
    <tableColumn id="43" xr3:uid="{E2EB0E06-63A6-4869-8829-705C4421E882}" name="E" totalsRowFunction="count" dataDxfId="9" totalsRowDxfId="8"/>
    <tableColumn id="44" xr3:uid="{2E722AC1-1262-46CC-8464-C3914F2C4AF5}" name="F" totalsRowFunction="count" dataDxfId="7" totalsRowDxfId="6"/>
    <tableColumn id="45" xr3:uid="{B3377DEE-4055-420A-9480-CF926BB53EA4}" name="G" totalsRowFunction="count" dataDxfId="5" totalsRowDxfId="4"/>
    <tableColumn id="46" xr3:uid="{246CE2E7-34E8-4B23-B5C1-3E1CEBB2CE8B}" name="PROJET CABINET" totalsRowFunction="count" dataDxfId="3" totalsRowDxfId="2"/>
    <tableColumn id="9" xr3:uid="{D60C339F-3F85-45C9-983A-72F6DB0EA713}" name="ID" totalsRowFunction="count" dataDxfId="1" totalsRowDxfId="0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0693D-5BE8-462F-9E8C-B4F1692CEE62}">
  <sheetPr codeName="Feuil3"/>
  <dimension ref="A1:AB38"/>
  <sheetViews>
    <sheetView showGridLines="0" zoomScaleNormal="100" workbookViewId="0">
      <pane ySplit="1" topLeftCell="A2" activePane="bottomLeft" state="frozen"/>
      <selection pane="bottomLeft" activeCell="T7" sqref="T7"/>
    </sheetView>
  </sheetViews>
  <sheetFormatPr baseColWidth="10" defaultRowHeight="12.75" x14ac:dyDescent="0.25"/>
  <cols>
    <col min="1" max="1" width="6.7109375" style="4" customWidth="1"/>
    <col min="2" max="2" width="20.7109375" style="1" customWidth="1"/>
    <col min="3" max="3" width="12.7109375" style="2" customWidth="1"/>
    <col min="4" max="4" width="6.7109375" style="70" customWidth="1"/>
    <col min="5" max="5" width="24.85546875" style="4" bestFit="1" customWidth="1"/>
    <col min="6" max="6" width="15.7109375" style="4" customWidth="1"/>
    <col min="7" max="7" width="15.7109375" style="5" customWidth="1"/>
    <col min="8" max="8" width="8.7109375" style="21" customWidth="1"/>
    <col min="9" max="9" width="15.7109375" style="3" customWidth="1"/>
    <col min="10" max="10" width="6.7109375" style="3" customWidth="1"/>
    <col min="11" max="11" width="6.7109375" style="20" customWidth="1"/>
    <col min="12" max="13" width="6.7109375" style="3" customWidth="1"/>
    <col min="14" max="14" width="8.7109375" style="3" customWidth="1"/>
    <col min="15" max="19" width="8.7109375" style="9" customWidth="1"/>
    <col min="20" max="21" width="4.7109375" style="9" customWidth="1"/>
    <col min="22" max="22" width="4.7109375" style="3" customWidth="1"/>
    <col min="23" max="23" width="4.7109375" style="40" customWidth="1"/>
    <col min="24" max="26" width="4.7109375" style="3" customWidth="1"/>
    <col min="27" max="27" width="8.7109375" style="3" customWidth="1"/>
    <col min="28" max="28" width="6.7109375" style="3" customWidth="1"/>
    <col min="29" max="16384" width="11.42578125" style="3"/>
  </cols>
  <sheetData>
    <row r="1" spans="1:28" s="6" customFormat="1" ht="35.1" customHeight="1" thickTop="1" thickBot="1" x14ac:dyDescent="0.3">
      <c r="A1" s="66" t="s">
        <v>127</v>
      </c>
      <c r="B1" s="67" t="s">
        <v>21</v>
      </c>
      <c r="C1" s="42" t="s">
        <v>22</v>
      </c>
      <c r="D1" s="71" t="s">
        <v>130</v>
      </c>
      <c r="E1" s="51" t="s">
        <v>103</v>
      </c>
      <c r="F1" s="50" t="s">
        <v>121</v>
      </c>
      <c r="G1" s="16" t="s">
        <v>107</v>
      </c>
      <c r="H1" s="57" t="s">
        <v>0</v>
      </c>
      <c r="I1" s="58" t="s">
        <v>52</v>
      </c>
      <c r="J1" s="74" t="s">
        <v>3</v>
      </c>
      <c r="K1" s="75" t="s">
        <v>1</v>
      </c>
      <c r="L1" s="76" t="s">
        <v>5</v>
      </c>
      <c r="M1" s="77" t="s">
        <v>2</v>
      </c>
      <c r="N1" s="44" t="s">
        <v>7</v>
      </c>
      <c r="O1" s="45" t="s">
        <v>6</v>
      </c>
      <c r="P1" s="46" t="s">
        <v>9</v>
      </c>
      <c r="Q1" s="47" t="s">
        <v>10</v>
      </c>
      <c r="R1" s="48" t="s">
        <v>110</v>
      </c>
      <c r="S1" s="43" t="s">
        <v>8</v>
      </c>
      <c r="T1" s="130" t="s">
        <v>12</v>
      </c>
      <c r="U1" s="131" t="s">
        <v>13</v>
      </c>
      <c r="V1" s="131" t="s">
        <v>14</v>
      </c>
      <c r="W1" s="131" t="s">
        <v>15</v>
      </c>
      <c r="X1" s="131" t="s">
        <v>16</v>
      </c>
      <c r="Y1" s="131" t="s">
        <v>17</v>
      </c>
      <c r="Z1" s="131" t="s">
        <v>18</v>
      </c>
      <c r="AA1" s="37" t="s">
        <v>117</v>
      </c>
      <c r="AB1" s="49" t="s">
        <v>108</v>
      </c>
    </row>
    <row r="2" spans="1:28" ht="12" customHeight="1" x14ac:dyDescent="0.25">
      <c r="A2" s="63" t="s">
        <v>129</v>
      </c>
      <c r="B2" s="69" t="s">
        <v>30</v>
      </c>
      <c r="C2" s="12" t="s">
        <v>31</v>
      </c>
      <c r="D2" s="73"/>
      <c r="E2" s="52" t="s">
        <v>118</v>
      </c>
      <c r="F2" s="53"/>
      <c r="G2" s="15"/>
      <c r="H2" s="14">
        <v>106</v>
      </c>
      <c r="I2" s="8" t="s">
        <v>93</v>
      </c>
      <c r="J2" s="78">
        <v>2</v>
      </c>
      <c r="K2" s="79" t="s">
        <v>4</v>
      </c>
      <c r="L2" s="80">
        <v>4</v>
      </c>
      <c r="M2" s="81">
        <v>0</v>
      </c>
      <c r="N2" s="23">
        <v>5</v>
      </c>
      <c r="O2" s="24">
        <v>3</v>
      </c>
      <c r="P2" s="25"/>
      <c r="Q2" s="26" t="s">
        <v>11</v>
      </c>
      <c r="R2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>OUI</v>
      </c>
      <c r="S2" s="27" t="s">
        <v>11</v>
      </c>
      <c r="T2" s="17">
        <v>3</v>
      </c>
      <c r="U2" s="18">
        <v>3</v>
      </c>
      <c r="V2" s="18">
        <v>4</v>
      </c>
      <c r="W2" s="18">
        <v>4</v>
      </c>
      <c r="X2" s="18">
        <v>3</v>
      </c>
      <c r="Y2" s="18">
        <v>4</v>
      </c>
      <c r="Z2" s="19">
        <v>3</v>
      </c>
      <c r="AA2" s="38" t="s">
        <v>116</v>
      </c>
      <c r="AB2" s="28"/>
    </row>
    <row r="3" spans="1:28" ht="12" customHeight="1" x14ac:dyDescent="0.25">
      <c r="A3" s="63" t="s">
        <v>129</v>
      </c>
      <c r="B3" s="69" t="s">
        <v>32</v>
      </c>
      <c r="C3" s="12" t="s">
        <v>29</v>
      </c>
      <c r="D3" s="73"/>
      <c r="E3" s="52" t="s">
        <v>118</v>
      </c>
      <c r="F3" s="53"/>
      <c r="G3" s="15"/>
      <c r="H3" s="14">
        <v>106</v>
      </c>
      <c r="I3" s="8" t="s">
        <v>93</v>
      </c>
      <c r="J3" s="78">
        <v>2</v>
      </c>
      <c r="K3" s="79" t="s">
        <v>4</v>
      </c>
      <c r="L3" s="80">
        <v>4</v>
      </c>
      <c r="M3" s="81">
        <v>0</v>
      </c>
      <c r="N3" s="23">
        <v>5</v>
      </c>
      <c r="O3" s="24">
        <v>3</v>
      </c>
      <c r="P3" s="25" t="s">
        <v>11</v>
      </c>
      <c r="Q3" s="26"/>
      <c r="R3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>OUI</v>
      </c>
      <c r="S3" s="27" t="s">
        <v>11</v>
      </c>
      <c r="T3" s="17">
        <v>3</v>
      </c>
      <c r="U3" s="18">
        <v>4</v>
      </c>
      <c r="V3" s="18">
        <v>3</v>
      </c>
      <c r="W3" s="18">
        <v>4</v>
      </c>
      <c r="X3" s="18">
        <v>3</v>
      </c>
      <c r="Y3" s="18">
        <v>3</v>
      </c>
      <c r="Z3" s="19">
        <v>3</v>
      </c>
      <c r="AA3" s="38" t="s">
        <v>20</v>
      </c>
      <c r="AB3" s="28"/>
    </row>
    <row r="4" spans="1:28" ht="12" customHeight="1" x14ac:dyDescent="0.25">
      <c r="A4" s="63" t="s">
        <v>129</v>
      </c>
      <c r="B4" s="69" t="s">
        <v>33</v>
      </c>
      <c r="C4" s="12" t="s">
        <v>24</v>
      </c>
      <c r="D4" s="73"/>
      <c r="E4" s="54" t="s">
        <v>106</v>
      </c>
      <c r="F4" s="55"/>
      <c r="G4" s="15"/>
      <c r="H4" s="14">
        <v>106</v>
      </c>
      <c r="I4" s="8" t="s">
        <v>93</v>
      </c>
      <c r="J4" s="78">
        <v>2</v>
      </c>
      <c r="K4" s="79" t="s">
        <v>4</v>
      </c>
      <c r="L4" s="80">
        <v>4</v>
      </c>
      <c r="M4" s="81">
        <v>0</v>
      </c>
      <c r="N4" s="23"/>
      <c r="O4" s="24"/>
      <c r="P4" s="25"/>
      <c r="Q4" s="26"/>
      <c r="R4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>NON</v>
      </c>
      <c r="S4" s="27"/>
      <c r="T4" s="17"/>
      <c r="U4" s="18"/>
      <c r="V4" s="18"/>
      <c r="W4" s="18"/>
      <c r="X4" s="18"/>
      <c r="Y4" s="18"/>
      <c r="Z4" s="19"/>
      <c r="AA4" s="38"/>
      <c r="AB4" s="28"/>
    </row>
    <row r="5" spans="1:28" ht="12" customHeight="1" x14ac:dyDescent="0.25">
      <c r="A5" s="63" t="s">
        <v>129</v>
      </c>
      <c r="B5" s="69" t="s">
        <v>34</v>
      </c>
      <c r="C5" s="12" t="s">
        <v>35</v>
      </c>
      <c r="D5" s="73"/>
      <c r="E5" s="52" t="s">
        <v>112</v>
      </c>
      <c r="F5" s="53"/>
      <c r="G5" s="15"/>
      <c r="H5" s="14">
        <v>106</v>
      </c>
      <c r="I5" s="8" t="s">
        <v>93</v>
      </c>
      <c r="J5" s="78">
        <v>2</v>
      </c>
      <c r="K5" s="79" t="s">
        <v>4</v>
      </c>
      <c r="L5" s="80">
        <v>4</v>
      </c>
      <c r="M5" s="81">
        <v>0</v>
      </c>
      <c r="N5" s="23">
        <v>5</v>
      </c>
      <c r="O5" s="24">
        <v>3</v>
      </c>
      <c r="P5" s="25" t="s">
        <v>11</v>
      </c>
      <c r="Q5" s="26"/>
      <c r="R5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>OUI</v>
      </c>
      <c r="S5" s="27" t="s">
        <v>11</v>
      </c>
      <c r="T5" s="17">
        <v>3</v>
      </c>
      <c r="U5" s="18">
        <v>3</v>
      </c>
      <c r="V5" s="18">
        <v>3</v>
      </c>
      <c r="W5" s="18">
        <v>3</v>
      </c>
      <c r="X5" s="18">
        <v>4</v>
      </c>
      <c r="Y5" s="18">
        <v>3</v>
      </c>
      <c r="Z5" s="19">
        <v>3</v>
      </c>
      <c r="AA5" s="38" t="s">
        <v>20</v>
      </c>
      <c r="AB5" s="28"/>
    </row>
    <row r="6" spans="1:28" ht="12" customHeight="1" x14ac:dyDescent="0.25">
      <c r="A6" s="63" t="s">
        <v>128</v>
      </c>
      <c r="B6" s="69" t="s">
        <v>36</v>
      </c>
      <c r="C6" s="12" t="s">
        <v>37</v>
      </c>
      <c r="D6" s="73"/>
      <c r="E6" s="52" t="s">
        <v>140</v>
      </c>
      <c r="F6" s="53"/>
      <c r="G6" s="15"/>
      <c r="H6" s="14">
        <v>106</v>
      </c>
      <c r="I6" s="8" t="s">
        <v>93</v>
      </c>
      <c r="J6" s="78">
        <v>2</v>
      </c>
      <c r="K6" s="79" t="s">
        <v>4</v>
      </c>
      <c r="L6" s="80">
        <v>4</v>
      </c>
      <c r="M6" s="81">
        <v>0</v>
      </c>
      <c r="N6" s="23">
        <v>5</v>
      </c>
      <c r="O6" s="24">
        <v>3</v>
      </c>
      <c r="P6" s="25" t="s">
        <v>11</v>
      </c>
      <c r="Q6" s="26"/>
      <c r="R6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>OUI</v>
      </c>
      <c r="S6" s="27" t="s">
        <v>11</v>
      </c>
      <c r="T6" s="17">
        <v>3</v>
      </c>
      <c r="U6" s="18">
        <v>3</v>
      </c>
      <c r="V6" s="18">
        <v>3</v>
      </c>
      <c r="W6" s="18">
        <v>3</v>
      </c>
      <c r="X6" s="18">
        <v>3</v>
      </c>
      <c r="Y6" s="18">
        <v>3</v>
      </c>
      <c r="Z6" s="19">
        <v>3</v>
      </c>
      <c r="AA6" s="38" t="s">
        <v>20</v>
      </c>
      <c r="AB6" s="28"/>
    </row>
    <row r="7" spans="1:28" ht="12" customHeight="1" x14ac:dyDescent="0.25">
      <c r="A7" s="64" t="s">
        <v>129</v>
      </c>
      <c r="B7" s="69" t="s">
        <v>44</v>
      </c>
      <c r="C7" s="12" t="s">
        <v>45</v>
      </c>
      <c r="D7" s="73"/>
      <c r="E7" s="52" t="s">
        <v>118</v>
      </c>
      <c r="F7" s="53"/>
      <c r="G7" s="15"/>
      <c r="H7" s="14">
        <v>118</v>
      </c>
      <c r="I7" s="8" t="s">
        <v>98</v>
      </c>
      <c r="J7" s="78">
        <v>3</v>
      </c>
      <c r="K7" s="139" t="s">
        <v>4</v>
      </c>
      <c r="L7" s="80">
        <v>4</v>
      </c>
      <c r="M7" s="81">
        <v>0</v>
      </c>
      <c r="N7" s="23">
        <v>5</v>
      </c>
      <c r="O7" s="24">
        <v>3</v>
      </c>
      <c r="P7" s="25" t="s">
        <v>11</v>
      </c>
      <c r="Q7" s="26"/>
      <c r="R7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>OUI</v>
      </c>
      <c r="S7" s="27" t="s">
        <v>11</v>
      </c>
      <c r="T7" s="138">
        <v>1</v>
      </c>
      <c r="U7" s="18">
        <v>3</v>
      </c>
      <c r="V7" s="18">
        <v>3</v>
      </c>
      <c r="W7" s="18">
        <v>3</v>
      </c>
      <c r="X7" s="18">
        <v>3</v>
      </c>
      <c r="Y7" s="18">
        <v>3</v>
      </c>
      <c r="Z7" s="19">
        <v>3</v>
      </c>
      <c r="AA7" s="38" t="s">
        <v>20</v>
      </c>
      <c r="AB7" s="28"/>
    </row>
    <row r="8" spans="1:28" ht="12" customHeight="1" x14ac:dyDescent="0.25">
      <c r="A8" s="63" t="s">
        <v>128</v>
      </c>
      <c r="B8" s="69" t="s">
        <v>68</v>
      </c>
      <c r="C8" s="12" t="s">
        <v>49</v>
      </c>
      <c r="D8" s="73"/>
      <c r="E8" s="52" t="s">
        <v>140</v>
      </c>
      <c r="F8" s="53"/>
      <c r="G8" s="15"/>
      <c r="H8" s="14">
        <v>119</v>
      </c>
      <c r="I8" s="8" t="s">
        <v>96</v>
      </c>
      <c r="J8" s="78">
        <v>1</v>
      </c>
      <c r="K8" s="79" t="s">
        <v>66</v>
      </c>
      <c r="L8" s="80">
        <v>2</v>
      </c>
      <c r="M8" s="81">
        <v>0</v>
      </c>
      <c r="N8" s="23"/>
      <c r="O8" s="24"/>
      <c r="P8" s="25"/>
      <c r="Q8" s="26"/>
      <c r="R8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/>
      </c>
      <c r="S8" s="27" t="s">
        <v>11</v>
      </c>
      <c r="T8" s="140">
        <v>1</v>
      </c>
      <c r="U8" s="18">
        <v>4</v>
      </c>
      <c r="V8" s="18">
        <v>4</v>
      </c>
      <c r="W8" s="18">
        <v>4</v>
      </c>
      <c r="X8" s="18">
        <v>4</v>
      </c>
      <c r="Y8" s="18">
        <v>4</v>
      </c>
      <c r="Z8" s="19">
        <v>4</v>
      </c>
      <c r="AA8" s="38" t="s">
        <v>19</v>
      </c>
      <c r="AB8" s="28"/>
    </row>
    <row r="9" spans="1:28" ht="12" customHeight="1" x14ac:dyDescent="0.25">
      <c r="A9" s="63" t="s">
        <v>129</v>
      </c>
      <c r="B9" s="69" t="s">
        <v>69</v>
      </c>
      <c r="C9" s="12" t="s">
        <v>40</v>
      </c>
      <c r="D9" s="73"/>
      <c r="E9" s="52" t="s">
        <v>118</v>
      </c>
      <c r="F9" s="53"/>
      <c r="G9" s="15"/>
      <c r="H9" s="14">
        <v>119</v>
      </c>
      <c r="I9" s="8" t="s">
        <v>96</v>
      </c>
      <c r="J9" s="78">
        <v>1</v>
      </c>
      <c r="K9" s="79" t="s">
        <v>66</v>
      </c>
      <c r="L9" s="80">
        <v>2</v>
      </c>
      <c r="M9" s="81">
        <v>0</v>
      </c>
      <c r="N9" s="23"/>
      <c r="O9" s="24"/>
      <c r="P9" s="25"/>
      <c r="Q9" s="26"/>
      <c r="R9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/>
      </c>
      <c r="S9" s="27" t="s">
        <v>11</v>
      </c>
      <c r="T9" s="17">
        <v>1</v>
      </c>
      <c r="U9" s="18">
        <v>1</v>
      </c>
      <c r="V9" s="18">
        <v>4</v>
      </c>
      <c r="W9" s="18">
        <v>4</v>
      </c>
      <c r="X9" s="18"/>
      <c r="Y9" s="18"/>
      <c r="Z9" s="19"/>
      <c r="AA9" s="38" t="s">
        <v>19</v>
      </c>
      <c r="AB9" s="28"/>
    </row>
    <row r="10" spans="1:28" ht="12" customHeight="1" x14ac:dyDescent="0.25">
      <c r="A10" s="63" t="s">
        <v>128</v>
      </c>
      <c r="B10" s="69" t="s">
        <v>70</v>
      </c>
      <c r="C10" s="12" t="s">
        <v>71</v>
      </c>
      <c r="D10" s="73"/>
      <c r="E10" s="52" t="s">
        <v>140</v>
      </c>
      <c r="F10" s="53"/>
      <c r="G10" s="15"/>
      <c r="H10" s="14">
        <v>128</v>
      </c>
      <c r="I10" s="8" t="s">
        <v>84</v>
      </c>
      <c r="J10" s="78">
        <v>1</v>
      </c>
      <c r="K10" s="79" t="s">
        <v>66</v>
      </c>
      <c r="L10" s="80">
        <v>2</v>
      </c>
      <c r="M10" s="81">
        <v>0</v>
      </c>
      <c r="N10" s="23"/>
      <c r="O10" s="24"/>
      <c r="P10" s="25"/>
      <c r="Q10" s="26"/>
      <c r="R10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/>
      </c>
      <c r="S10" s="27" t="s">
        <v>11</v>
      </c>
      <c r="T10" s="17">
        <v>1</v>
      </c>
      <c r="U10" s="18">
        <v>1</v>
      </c>
      <c r="V10" s="18">
        <v>1</v>
      </c>
      <c r="W10" s="18">
        <v>4</v>
      </c>
      <c r="X10" s="18">
        <v>4</v>
      </c>
      <c r="Y10" s="18">
        <v>4</v>
      </c>
      <c r="Z10" s="19">
        <v>4</v>
      </c>
      <c r="AA10" s="38" t="s">
        <v>116</v>
      </c>
      <c r="AB10" s="28"/>
    </row>
    <row r="11" spans="1:28" ht="12" customHeight="1" x14ac:dyDescent="0.25">
      <c r="A11" s="63" t="s">
        <v>128</v>
      </c>
      <c r="B11" s="69" t="s">
        <v>72</v>
      </c>
      <c r="C11" s="12" t="s">
        <v>23</v>
      </c>
      <c r="D11" s="73"/>
      <c r="E11" s="52" t="s">
        <v>114</v>
      </c>
      <c r="F11" s="53"/>
      <c r="G11" s="15"/>
      <c r="H11" s="14">
        <v>128</v>
      </c>
      <c r="I11" s="8" t="s">
        <v>84</v>
      </c>
      <c r="J11" s="78">
        <v>1</v>
      </c>
      <c r="K11" s="79" t="s">
        <v>66</v>
      </c>
      <c r="L11" s="80">
        <v>2</v>
      </c>
      <c r="M11" s="81">
        <v>0</v>
      </c>
      <c r="N11" s="23"/>
      <c r="O11" s="24"/>
      <c r="P11" s="25"/>
      <c r="Q11" s="26"/>
      <c r="R11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/>
      </c>
      <c r="S11" s="27" t="s">
        <v>11</v>
      </c>
      <c r="T11" s="17">
        <v>1</v>
      </c>
      <c r="U11" s="18">
        <v>1</v>
      </c>
      <c r="V11" s="18">
        <v>1</v>
      </c>
      <c r="W11" s="18">
        <v>4</v>
      </c>
      <c r="X11" s="18">
        <v>4</v>
      </c>
      <c r="Y11" s="18">
        <v>4</v>
      </c>
      <c r="Z11" s="19">
        <v>4</v>
      </c>
      <c r="AA11" s="38" t="s">
        <v>116</v>
      </c>
      <c r="AB11" s="28"/>
    </row>
    <row r="12" spans="1:28" ht="12" customHeight="1" x14ac:dyDescent="0.25">
      <c r="A12" s="64" t="s">
        <v>129</v>
      </c>
      <c r="B12" s="69" t="s">
        <v>73</v>
      </c>
      <c r="C12" s="12" t="s">
        <v>74</v>
      </c>
      <c r="D12" s="73"/>
      <c r="E12" s="52" t="s">
        <v>119</v>
      </c>
      <c r="F12" s="53"/>
      <c r="G12" s="15"/>
      <c r="H12" s="14">
        <v>128</v>
      </c>
      <c r="I12" s="8" t="s">
        <v>84</v>
      </c>
      <c r="J12" s="78">
        <v>1</v>
      </c>
      <c r="K12" s="79" t="s">
        <v>66</v>
      </c>
      <c r="L12" s="80">
        <v>2</v>
      </c>
      <c r="M12" s="81">
        <v>0</v>
      </c>
      <c r="N12" s="23"/>
      <c r="O12" s="24"/>
      <c r="P12" s="25"/>
      <c r="Q12" s="26"/>
      <c r="R12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/>
      </c>
      <c r="S12" s="27" t="s">
        <v>11</v>
      </c>
      <c r="T12" s="17">
        <v>4</v>
      </c>
      <c r="U12" s="18">
        <v>1</v>
      </c>
      <c r="V12" s="18">
        <v>1</v>
      </c>
      <c r="W12" s="18">
        <v>4</v>
      </c>
      <c r="X12" s="18">
        <v>4</v>
      </c>
      <c r="Y12" s="18">
        <v>4</v>
      </c>
      <c r="Z12" s="19">
        <v>4</v>
      </c>
      <c r="AA12" s="38" t="s">
        <v>116</v>
      </c>
      <c r="AB12" s="28"/>
    </row>
    <row r="13" spans="1:28" ht="12" customHeight="1" x14ac:dyDescent="0.25">
      <c r="A13" s="64" t="s">
        <v>129</v>
      </c>
      <c r="B13" s="69" t="s">
        <v>75</v>
      </c>
      <c r="C13" s="12" t="s">
        <v>76</v>
      </c>
      <c r="D13" s="73"/>
      <c r="E13" s="52" t="s">
        <v>113</v>
      </c>
      <c r="F13" s="53"/>
      <c r="G13" s="15"/>
      <c r="H13" s="14">
        <v>128</v>
      </c>
      <c r="I13" s="8" t="s">
        <v>84</v>
      </c>
      <c r="J13" s="78">
        <v>1</v>
      </c>
      <c r="K13" s="79" t="s">
        <v>66</v>
      </c>
      <c r="L13" s="80">
        <v>2</v>
      </c>
      <c r="M13" s="81">
        <v>0</v>
      </c>
      <c r="N13" s="23"/>
      <c r="O13" s="24"/>
      <c r="P13" s="25"/>
      <c r="Q13" s="26"/>
      <c r="R13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/>
      </c>
      <c r="S13" s="27" t="s">
        <v>11</v>
      </c>
      <c r="T13" s="17">
        <v>4</v>
      </c>
      <c r="U13" s="18">
        <v>1</v>
      </c>
      <c r="V13" s="18">
        <v>4</v>
      </c>
      <c r="W13" s="18">
        <v>1</v>
      </c>
      <c r="X13" s="18">
        <v>4</v>
      </c>
      <c r="Y13" s="18">
        <v>4</v>
      </c>
      <c r="Z13" s="19">
        <v>4</v>
      </c>
      <c r="AA13" s="38" t="s">
        <v>116</v>
      </c>
      <c r="AB13" s="28"/>
    </row>
    <row r="14" spans="1:28" ht="12" customHeight="1" x14ac:dyDescent="0.25">
      <c r="A14" s="63" t="s">
        <v>129</v>
      </c>
      <c r="B14" s="69" t="s">
        <v>77</v>
      </c>
      <c r="C14" s="12" t="s">
        <v>78</v>
      </c>
      <c r="D14" s="73"/>
      <c r="E14" s="52" t="s">
        <v>118</v>
      </c>
      <c r="F14" s="53"/>
      <c r="G14" s="15"/>
      <c r="H14" s="14">
        <v>128</v>
      </c>
      <c r="I14" s="8" t="s">
        <v>84</v>
      </c>
      <c r="J14" s="78">
        <v>1</v>
      </c>
      <c r="K14" s="79" t="s">
        <v>66</v>
      </c>
      <c r="L14" s="80">
        <v>2</v>
      </c>
      <c r="M14" s="81">
        <v>0</v>
      </c>
      <c r="N14" s="23"/>
      <c r="O14" s="24"/>
      <c r="P14" s="25"/>
      <c r="Q14" s="26"/>
      <c r="R14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/>
      </c>
      <c r="S14" s="27" t="s">
        <v>11</v>
      </c>
      <c r="T14" s="17">
        <v>4</v>
      </c>
      <c r="U14" s="18">
        <v>4</v>
      </c>
      <c r="V14" s="18">
        <v>4</v>
      </c>
      <c r="W14" s="18">
        <v>4</v>
      </c>
      <c r="X14" s="18">
        <v>1</v>
      </c>
      <c r="Y14" s="18">
        <v>4</v>
      </c>
      <c r="Z14" s="19">
        <v>1</v>
      </c>
      <c r="AA14" s="38" t="s">
        <v>116</v>
      </c>
      <c r="AB14" s="28"/>
    </row>
    <row r="15" spans="1:28" ht="12" customHeight="1" x14ac:dyDescent="0.25">
      <c r="A15" s="63" t="s">
        <v>129</v>
      </c>
      <c r="B15" s="69" t="s">
        <v>79</v>
      </c>
      <c r="C15" s="12" t="s">
        <v>47</v>
      </c>
      <c r="D15" s="73"/>
      <c r="E15" s="52" t="s">
        <v>118</v>
      </c>
      <c r="F15" s="53"/>
      <c r="G15" s="15"/>
      <c r="H15" s="14">
        <v>128</v>
      </c>
      <c r="I15" s="8" t="s">
        <v>84</v>
      </c>
      <c r="J15" s="78">
        <v>1</v>
      </c>
      <c r="K15" s="79" t="s">
        <v>66</v>
      </c>
      <c r="L15" s="80">
        <v>2</v>
      </c>
      <c r="M15" s="81">
        <v>0</v>
      </c>
      <c r="N15" s="23"/>
      <c r="O15" s="24"/>
      <c r="P15" s="25"/>
      <c r="Q15" s="26"/>
      <c r="R15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/>
      </c>
      <c r="S15" s="27" t="s">
        <v>11</v>
      </c>
      <c r="T15" s="17">
        <v>4</v>
      </c>
      <c r="U15" s="18">
        <v>4</v>
      </c>
      <c r="V15" s="18">
        <v>4</v>
      </c>
      <c r="W15" s="18">
        <v>4</v>
      </c>
      <c r="X15" s="18">
        <v>4</v>
      </c>
      <c r="Y15" s="18">
        <v>4</v>
      </c>
      <c r="Z15" s="19">
        <v>4</v>
      </c>
      <c r="AA15" s="38" t="s">
        <v>116</v>
      </c>
      <c r="AB15" s="28"/>
    </row>
    <row r="16" spans="1:28" ht="12" customHeight="1" x14ac:dyDescent="0.25">
      <c r="A16" s="63" t="s">
        <v>129</v>
      </c>
      <c r="B16" s="69" t="s">
        <v>80</v>
      </c>
      <c r="C16" s="12" t="s">
        <v>25</v>
      </c>
      <c r="D16" s="73"/>
      <c r="E16" s="54" t="s">
        <v>105</v>
      </c>
      <c r="F16" s="55"/>
      <c r="G16" s="15"/>
      <c r="H16" s="14">
        <v>128</v>
      </c>
      <c r="I16" s="8" t="s">
        <v>84</v>
      </c>
      <c r="J16" s="78">
        <v>1</v>
      </c>
      <c r="K16" s="79" t="s">
        <v>66</v>
      </c>
      <c r="L16" s="80">
        <v>2</v>
      </c>
      <c r="M16" s="81">
        <v>0</v>
      </c>
      <c r="N16" s="23"/>
      <c r="O16" s="24"/>
      <c r="P16" s="25"/>
      <c r="Q16" s="26"/>
      <c r="R16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/>
      </c>
      <c r="S16" s="27" t="s">
        <v>11</v>
      </c>
      <c r="T16" s="17">
        <v>4</v>
      </c>
      <c r="U16" s="18">
        <v>4</v>
      </c>
      <c r="V16" s="18">
        <v>4</v>
      </c>
      <c r="W16" s="18">
        <v>4</v>
      </c>
      <c r="X16" s="18">
        <v>4</v>
      </c>
      <c r="Y16" s="18">
        <v>4</v>
      </c>
      <c r="Z16" s="19">
        <v>4</v>
      </c>
      <c r="AA16" s="38" t="s">
        <v>116</v>
      </c>
      <c r="AB16" s="28"/>
    </row>
    <row r="17" spans="1:28" ht="12" customHeight="1" x14ac:dyDescent="0.25">
      <c r="A17" s="63" t="s">
        <v>129</v>
      </c>
      <c r="B17" s="69" t="s">
        <v>81</v>
      </c>
      <c r="C17" s="12" t="s">
        <v>82</v>
      </c>
      <c r="D17" s="73"/>
      <c r="E17" s="52" t="s">
        <v>114</v>
      </c>
      <c r="F17" s="53"/>
      <c r="G17" s="15"/>
      <c r="H17" s="14">
        <v>128</v>
      </c>
      <c r="I17" s="8" t="s">
        <v>84</v>
      </c>
      <c r="J17" s="78">
        <v>1</v>
      </c>
      <c r="K17" s="79" t="s">
        <v>66</v>
      </c>
      <c r="L17" s="80">
        <v>2</v>
      </c>
      <c r="M17" s="81">
        <v>0</v>
      </c>
      <c r="N17" s="23"/>
      <c r="O17" s="24"/>
      <c r="P17" s="25"/>
      <c r="Q17" s="26"/>
      <c r="R17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/>
      </c>
      <c r="S17" s="27" t="s">
        <v>11</v>
      </c>
      <c r="T17" s="17">
        <v>4</v>
      </c>
      <c r="U17" s="18">
        <v>4</v>
      </c>
      <c r="V17" s="18">
        <v>4</v>
      </c>
      <c r="W17" s="18">
        <v>4</v>
      </c>
      <c r="X17" s="18">
        <v>4</v>
      </c>
      <c r="Y17" s="18">
        <v>4</v>
      </c>
      <c r="Z17" s="19">
        <v>4</v>
      </c>
      <c r="AA17" s="38" t="s">
        <v>116</v>
      </c>
      <c r="AB17" s="28"/>
    </row>
    <row r="18" spans="1:28" ht="12" customHeight="1" x14ac:dyDescent="0.25">
      <c r="A18" s="64" t="s">
        <v>129</v>
      </c>
      <c r="B18" s="68" t="s">
        <v>83</v>
      </c>
      <c r="C18" s="12" t="s">
        <v>26</v>
      </c>
      <c r="D18" s="73"/>
      <c r="E18" s="54" t="s">
        <v>104</v>
      </c>
      <c r="F18" s="55"/>
      <c r="G18" s="15"/>
      <c r="H18" s="14">
        <v>128</v>
      </c>
      <c r="I18" s="8" t="s">
        <v>84</v>
      </c>
      <c r="J18" s="78">
        <v>1</v>
      </c>
      <c r="K18" s="79" t="s">
        <v>66</v>
      </c>
      <c r="L18" s="80">
        <v>2</v>
      </c>
      <c r="M18" s="81">
        <v>0</v>
      </c>
      <c r="N18" s="23"/>
      <c r="O18" s="24"/>
      <c r="P18" s="25"/>
      <c r="Q18" s="26"/>
      <c r="R18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/>
      </c>
      <c r="S18" s="27" t="s">
        <v>11</v>
      </c>
      <c r="T18" s="17">
        <v>4</v>
      </c>
      <c r="U18" s="18">
        <v>4</v>
      </c>
      <c r="V18" s="18">
        <v>4</v>
      </c>
      <c r="W18" s="18">
        <v>4</v>
      </c>
      <c r="X18" s="18">
        <v>4</v>
      </c>
      <c r="Y18" s="18">
        <v>4</v>
      </c>
      <c r="Z18" s="19">
        <v>4</v>
      </c>
      <c r="AA18" s="38" t="s">
        <v>116</v>
      </c>
      <c r="AB18" s="28"/>
    </row>
    <row r="19" spans="1:28" ht="12" customHeight="1" x14ac:dyDescent="0.25">
      <c r="A19" s="63" t="s">
        <v>129</v>
      </c>
      <c r="B19" s="69" t="s">
        <v>46</v>
      </c>
      <c r="C19" s="12" t="s">
        <v>42</v>
      </c>
      <c r="D19" s="73"/>
      <c r="E19" s="52" t="s">
        <v>118</v>
      </c>
      <c r="F19" s="53"/>
      <c r="G19" s="15"/>
      <c r="H19" s="14">
        <v>132</v>
      </c>
      <c r="I19" s="8" t="s">
        <v>67</v>
      </c>
      <c r="J19" s="78">
        <v>3</v>
      </c>
      <c r="K19" s="79" t="s">
        <v>4</v>
      </c>
      <c r="L19" s="80">
        <v>4</v>
      </c>
      <c r="M19" s="81">
        <v>0</v>
      </c>
      <c r="N19" s="23"/>
      <c r="O19" s="24"/>
      <c r="P19" s="25"/>
      <c r="Q19" s="26"/>
      <c r="R19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>NON</v>
      </c>
      <c r="S19" s="27"/>
      <c r="T19" s="17"/>
      <c r="U19" s="18"/>
      <c r="V19" s="18"/>
      <c r="W19" s="18"/>
      <c r="X19" s="18"/>
      <c r="Y19" s="18"/>
      <c r="Z19" s="19"/>
      <c r="AA19" s="38"/>
      <c r="AB19" s="28"/>
    </row>
    <row r="20" spans="1:28" ht="12" customHeight="1" x14ac:dyDescent="0.25">
      <c r="A20" s="63" t="s">
        <v>129</v>
      </c>
      <c r="B20" s="69" t="s">
        <v>111</v>
      </c>
      <c r="C20" s="12" t="s">
        <v>27</v>
      </c>
      <c r="D20" s="73"/>
      <c r="E20" s="52" t="s">
        <v>118</v>
      </c>
      <c r="F20" s="53"/>
      <c r="G20" s="15"/>
      <c r="H20" s="14">
        <v>132</v>
      </c>
      <c r="I20" s="8" t="s">
        <v>67</v>
      </c>
      <c r="J20" s="78">
        <v>3</v>
      </c>
      <c r="K20" s="79" t="s">
        <v>4</v>
      </c>
      <c r="L20" s="80">
        <v>4</v>
      </c>
      <c r="M20" s="81">
        <v>0</v>
      </c>
      <c r="N20" s="23">
        <v>5</v>
      </c>
      <c r="O20" s="24">
        <v>3</v>
      </c>
      <c r="P20" s="25"/>
      <c r="Q20" s="26" t="s">
        <v>11</v>
      </c>
      <c r="R20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>OUI</v>
      </c>
      <c r="S20" s="27" t="s">
        <v>11</v>
      </c>
      <c r="T20" s="17">
        <v>3</v>
      </c>
      <c r="U20" s="18">
        <v>3</v>
      </c>
      <c r="V20" s="18">
        <v>3</v>
      </c>
      <c r="W20" s="18">
        <v>3</v>
      </c>
      <c r="X20" s="18">
        <v>3</v>
      </c>
      <c r="Y20" s="18">
        <v>3</v>
      </c>
      <c r="Z20" s="19">
        <v>3</v>
      </c>
      <c r="AA20" s="38" t="s">
        <v>116</v>
      </c>
      <c r="AB20" s="28"/>
    </row>
    <row r="21" spans="1:28" ht="12" customHeight="1" x14ac:dyDescent="0.25">
      <c r="A21" s="63" t="s">
        <v>128</v>
      </c>
      <c r="B21" s="69" t="s">
        <v>85</v>
      </c>
      <c r="C21" s="12" t="s">
        <v>86</v>
      </c>
      <c r="D21" s="73"/>
      <c r="E21" s="52" t="s">
        <v>120</v>
      </c>
      <c r="F21" s="53"/>
      <c r="G21" s="15"/>
      <c r="H21" s="14">
        <v>135</v>
      </c>
      <c r="I21" s="8" t="s">
        <v>97</v>
      </c>
      <c r="J21" s="78">
        <v>1</v>
      </c>
      <c r="K21" s="79" t="s">
        <v>66</v>
      </c>
      <c r="L21" s="80">
        <v>2</v>
      </c>
      <c r="M21" s="81">
        <v>0</v>
      </c>
      <c r="N21" s="23"/>
      <c r="O21" s="24"/>
      <c r="P21" s="25"/>
      <c r="Q21" s="26"/>
      <c r="R21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/>
      </c>
      <c r="S21" s="27"/>
      <c r="T21" s="17"/>
      <c r="U21" s="18"/>
      <c r="V21" s="18"/>
      <c r="W21" s="18"/>
      <c r="X21" s="18"/>
      <c r="Y21" s="18"/>
      <c r="Z21" s="19"/>
      <c r="AA21" s="38"/>
      <c r="AB21" s="28"/>
    </row>
    <row r="22" spans="1:28" ht="12" customHeight="1" x14ac:dyDescent="0.25">
      <c r="A22" s="63" t="s">
        <v>129</v>
      </c>
      <c r="B22" s="69" t="s">
        <v>87</v>
      </c>
      <c r="C22" s="12" t="s">
        <v>38</v>
      </c>
      <c r="D22" s="73"/>
      <c r="E22" s="52" t="s">
        <v>118</v>
      </c>
      <c r="F22" s="53"/>
      <c r="G22" s="15"/>
      <c r="H22" s="14">
        <v>135</v>
      </c>
      <c r="I22" s="8" t="s">
        <v>97</v>
      </c>
      <c r="J22" s="78">
        <v>1</v>
      </c>
      <c r="K22" s="79" t="s">
        <v>66</v>
      </c>
      <c r="L22" s="80">
        <v>2</v>
      </c>
      <c r="M22" s="81">
        <v>0</v>
      </c>
      <c r="N22" s="23"/>
      <c r="O22" s="24"/>
      <c r="P22" s="25"/>
      <c r="Q22" s="26"/>
      <c r="R22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/>
      </c>
      <c r="S22" s="27" t="s">
        <v>11</v>
      </c>
      <c r="T22" s="17">
        <v>4</v>
      </c>
      <c r="U22" s="18">
        <v>4</v>
      </c>
      <c r="V22" s="18">
        <v>3</v>
      </c>
      <c r="W22" s="18">
        <v>4</v>
      </c>
      <c r="X22" s="18">
        <v>4</v>
      </c>
      <c r="Y22" s="18">
        <v>3</v>
      </c>
      <c r="Z22" s="19">
        <v>3</v>
      </c>
      <c r="AA22" s="38" t="s">
        <v>19</v>
      </c>
      <c r="AB22" s="28"/>
    </row>
    <row r="23" spans="1:28" ht="12" customHeight="1" x14ac:dyDescent="0.25">
      <c r="A23" s="63" t="s">
        <v>129</v>
      </c>
      <c r="B23" s="69" t="s">
        <v>88</v>
      </c>
      <c r="C23" s="12" t="s">
        <v>89</v>
      </c>
      <c r="D23" s="73"/>
      <c r="E23" s="52" t="s">
        <v>118</v>
      </c>
      <c r="F23" s="53"/>
      <c r="G23" s="15"/>
      <c r="H23" s="14">
        <v>135</v>
      </c>
      <c r="I23" s="8" t="s">
        <v>97</v>
      </c>
      <c r="J23" s="78">
        <v>1</v>
      </c>
      <c r="K23" s="79" t="s">
        <v>66</v>
      </c>
      <c r="L23" s="80">
        <v>2</v>
      </c>
      <c r="M23" s="81">
        <v>0</v>
      </c>
      <c r="N23" s="23"/>
      <c r="O23" s="24"/>
      <c r="P23" s="25"/>
      <c r="Q23" s="26"/>
      <c r="R23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/>
      </c>
      <c r="S23" s="27" t="s">
        <v>11</v>
      </c>
      <c r="T23" s="17">
        <v>3</v>
      </c>
      <c r="U23" s="18">
        <v>3</v>
      </c>
      <c r="V23" s="18">
        <v>3</v>
      </c>
      <c r="W23" s="18">
        <v>3</v>
      </c>
      <c r="X23" s="18">
        <v>3</v>
      </c>
      <c r="Y23" s="18">
        <v>3</v>
      </c>
      <c r="Z23" s="19">
        <v>3</v>
      </c>
      <c r="AA23" s="38" t="s">
        <v>19</v>
      </c>
      <c r="AB23" s="28"/>
    </row>
    <row r="24" spans="1:28" ht="12" customHeight="1" x14ac:dyDescent="0.25">
      <c r="A24" s="63" t="s">
        <v>128</v>
      </c>
      <c r="B24" s="69" t="s">
        <v>43</v>
      </c>
      <c r="C24" s="12" t="s">
        <v>60</v>
      </c>
      <c r="D24" s="73"/>
      <c r="E24" s="52" t="s">
        <v>140</v>
      </c>
      <c r="F24" s="53"/>
      <c r="G24" s="15"/>
      <c r="H24" s="14">
        <v>135</v>
      </c>
      <c r="I24" s="8" t="s">
        <v>97</v>
      </c>
      <c r="J24" s="78">
        <v>1</v>
      </c>
      <c r="K24" s="79" t="s">
        <v>66</v>
      </c>
      <c r="L24" s="80">
        <v>2</v>
      </c>
      <c r="M24" s="81">
        <v>0</v>
      </c>
      <c r="N24" s="23"/>
      <c r="O24" s="24"/>
      <c r="P24" s="25"/>
      <c r="Q24" s="26"/>
      <c r="R24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/>
      </c>
      <c r="S24" s="27" t="s">
        <v>11</v>
      </c>
      <c r="T24" s="17">
        <v>2</v>
      </c>
      <c r="U24" s="18">
        <v>3</v>
      </c>
      <c r="V24" s="18">
        <v>3</v>
      </c>
      <c r="W24" s="18">
        <v>2</v>
      </c>
      <c r="X24" s="18">
        <v>2</v>
      </c>
      <c r="Y24" s="18">
        <v>2</v>
      </c>
      <c r="Z24" s="19">
        <v>2</v>
      </c>
      <c r="AA24" s="38" t="s">
        <v>20</v>
      </c>
      <c r="AB24" s="28"/>
    </row>
    <row r="25" spans="1:28" ht="12" customHeight="1" x14ac:dyDescent="0.25">
      <c r="A25" s="63" t="s">
        <v>129</v>
      </c>
      <c r="B25" s="69" t="s">
        <v>90</v>
      </c>
      <c r="C25" s="12" t="s">
        <v>48</v>
      </c>
      <c r="D25" s="73"/>
      <c r="E25" s="52" t="s">
        <v>118</v>
      </c>
      <c r="F25" s="53"/>
      <c r="G25" s="15"/>
      <c r="H25" s="14">
        <v>135</v>
      </c>
      <c r="I25" s="8" t="s">
        <v>97</v>
      </c>
      <c r="J25" s="78">
        <v>1</v>
      </c>
      <c r="K25" s="79" t="s">
        <v>66</v>
      </c>
      <c r="L25" s="80">
        <v>2</v>
      </c>
      <c r="M25" s="81">
        <v>0</v>
      </c>
      <c r="N25" s="23"/>
      <c r="O25" s="24"/>
      <c r="P25" s="25"/>
      <c r="Q25" s="26"/>
      <c r="R25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/>
      </c>
      <c r="S25" s="27" t="s">
        <v>11</v>
      </c>
      <c r="T25" s="17"/>
      <c r="U25" s="18"/>
      <c r="V25" s="18"/>
      <c r="W25" s="18"/>
      <c r="X25" s="18"/>
      <c r="Y25" s="18"/>
      <c r="Z25" s="19"/>
      <c r="AA25" s="38"/>
      <c r="AB25" s="28"/>
    </row>
    <row r="26" spans="1:28" ht="12" customHeight="1" x14ac:dyDescent="0.25">
      <c r="A26" s="63" t="s">
        <v>129</v>
      </c>
      <c r="B26" s="69" t="s">
        <v>91</v>
      </c>
      <c r="C26" s="12" t="s">
        <v>92</v>
      </c>
      <c r="D26" s="73"/>
      <c r="E26" s="52" t="s">
        <v>118</v>
      </c>
      <c r="F26" s="53"/>
      <c r="G26" s="15"/>
      <c r="H26" s="14">
        <v>135</v>
      </c>
      <c r="I26" s="8" t="s">
        <v>97</v>
      </c>
      <c r="J26" s="78">
        <v>1</v>
      </c>
      <c r="K26" s="79" t="s">
        <v>66</v>
      </c>
      <c r="L26" s="80">
        <v>2</v>
      </c>
      <c r="M26" s="81">
        <v>0</v>
      </c>
      <c r="N26" s="23"/>
      <c r="O26" s="24"/>
      <c r="P26" s="25"/>
      <c r="Q26" s="26"/>
      <c r="R26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/>
      </c>
      <c r="S26" s="27" t="s">
        <v>11</v>
      </c>
      <c r="T26" s="17">
        <v>3</v>
      </c>
      <c r="U26" s="18">
        <v>3</v>
      </c>
      <c r="V26" s="18">
        <v>2</v>
      </c>
      <c r="W26" s="18">
        <v>2</v>
      </c>
      <c r="X26" s="18">
        <v>2</v>
      </c>
      <c r="Y26" s="18">
        <v>3</v>
      </c>
      <c r="Z26" s="19">
        <v>2</v>
      </c>
      <c r="AA26" s="38" t="s">
        <v>20</v>
      </c>
      <c r="AB26" s="28"/>
    </row>
    <row r="27" spans="1:28" ht="12" customHeight="1" x14ac:dyDescent="0.25">
      <c r="A27" s="64" t="s">
        <v>129</v>
      </c>
      <c r="B27" s="68" t="s">
        <v>53</v>
      </c>
      <c r="C27" s="12" t="s">
        <v>54</v>
      </c>
      <c r="D27" s="73"/>
      <c r="E27" s="52" t="s">
        <v>104</v>
      </c>
      <c r="F27" s="53"/>
      <c r="G27" s="15"/>
      <c r="H27" s="14">
        <v>161</v>
      </c>
      <c r="I27" s="8" t="s">
        <v>59</v>
      </c>
      <c r="J27" s="78">
        <v>1</v>
      </c>
      <c r="K27" s="79" t="s">
        <v>4</v>
      </c>
      <c r="L27" s="80">
        <v>5</v>
      </c>
      <c r="M27" s="81" t="s">
        <v>58</v>
      </c>
      <c r="N27" s="23">
        <v>2</v>
      </c>
      <c r="O27" s="24">
        <v>2</v>
      </c>
      <c r="P27" s="25"/>
      <c r="Q27" s="26" t="s">
        <v>11</v>
      </c>
      <c r="R27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>OUI</v>
      </c>
      <c r="S27" s="27"/>
      <c r="T27" s="17">
        <v>3</v>
      </c>
      <c r="U27" s="18">
        <v>3</v>
      </c>
      <c r="V27" s="18">
        <v>3</v>
      </c>
      <c r="W27" s="18">
        <v>3</v>
      </c>
      <c r="X27" s="18">
        <v>3</v>
      </c>
      <c r="Y27" s="18">
        <v>3</v>
      </c>
      <c r="Z27" s="19">
        <v>2</v>
      </c>
      <c r="AA27" s="38" t="s">
        <v>20</v>
      </c>
      <c r="AB27" s="28" t="s">
        <v>109</v>
      </c>
    </row>
    <row r="28" spans="1:28" ht="12" customHeight="1" x14ac:dyDescent="0.25">
      <c r="A28" s="63" t="s">
        <v>129</v>
      </c>
      <c r="B28" s="68" t="s">
        <v>55</v>
      </c>
      <c r="C28" s="12" t="s">
        <v>56</v>
      </c>
      <c r="D28" s="73"/>
      <c r="E28" s="52" t="s">
        <v>118</v>
      </c>
      <c r="F28" s="53"/>
      <c r="G28" s="15"/>
      <c r="H28" s="14">
        <v>161</v>
      </c>
      <c r="I28" s="8" t="s">
        <v>59</v>
      </c>
      <c r="J28" s="78">
        <v>1</v>
      </c>
      <c r="K28" s="139" t="s">
        <v>4</v>
      </c>
      <c r="L28" s="80">
        <v>5</v>
      </c>
      <c r="M28" s="81" t="s">
        <v>58</v>
      </c>
      <c r="N28" s="23">
        <v>2</v>
      </c>
      <c r="O28" s="24">
        <v>2</v>
      </c>
      <c r="P28" s="25"/>
      <c r="Q28" s="26" t="s">
        <v>11</v>
      </c>
      <c r="R28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>OUI</v>
      </c>
      <c r="S28" s="27"/>
      <c r="T28" s="138">
        <v>1</v>
      </c>
      <c r="U28" s="18">
        <v>4</v>
      </c>
      <c r="V28" s="18">
        <v>3</v>
      </c>
      <c r="W28" s="18">
        <v>3</v>
      </c>
      <c r="X28" s="18">
        <v>3</v>
      </c>
      <c r="Y28" s="18">
        <v>3</v>
      </c>
      <c r="Z28" s="19">
        <v>2</v>
      </c>
      <c r="AA28" s="38" t="s">
        <v>20</v>
      </c>
      <c r="AB28" s="28" t="s">
        <v>109</v>
      </c>
    </row>
    <row r="29" spans="1:28" ht="12" customHeight="1" x14ac:dyDescent="0.25">
      <c r="A29" s="64" t="s">
        <v>129</v>
      </c>
      <c r="B29" s="68" t="s">
        <v>57</v>
      </c>
      <c r="C29" s="12" t="s">
        <v>41</v>
      </c>
      <c r="D29" s="73"/>
      <c r="E29" s="52" t="s">
        <v>118</v>
      </c>
      <c r="F29" s="53"/>
      <c r="G29" s="15"/>
      <c r="H29" s="14">
        <v>161</v>
      </c>
      <c r="I29" s="8" t="s">
        <v>59</v>
      </c>
      <c r="J29" s="78">
        <v>1</v>
      </c>
      <c r="K29" s="139" t="s">
        <v>4</v>
      </c>
      <c r="L29" s="80">
        <v>5</v>
      </c>
      <c r="M29" s="81" t="s">
        <v>58</v>
      </c>
      <c r="N29" s="23">
        <v>2</v>
      </c>
      <c r="O29" s="24">
        <v>2</v>
      </c>
      <c r="P29" s="25"/>
      <c r="Q29" s="26" t="s">
        <v>11</v>
      </c>
      <c r="R29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>OUI</v>
      </c>
      <c r="S29" s="27"/>
      <c r="T29" s="138">
        <v>1</v>
      </c>
      <c r="U29" s="18">
        <v>3</v>
      </c>
      <c r="V29" s="18">
        <v>2</v>
      </c>
      <c r="W29" s="18">
        <v>2</v>
      </c>
      <c r="X29" s="18">
        <v>2</v>
      </c>
      <c r="Y29" s="18">
        <v>2</v>
      </c>
      <c r="Z29" s="19">
        <v>3</v>
      </c>
      <c r="AA29" s="38" t="s">
        <v>20</v>
      </c>
      <c r="AB29" s="28" t="s">
        <v>109</v>
      </c>
    </row>
    <row r="30" spans="1:28" ht="12" customHeight="1" x14ac:dyDescent="0.25">
      <c r="A30" s="63" t="s">
        <v>129</v>
      </c>
      <c r="B30" s="68" t="s">
        <v>61</v>
      </c>
      <c r="C30" s="12" t="s">
        <v>62</v>
      </c>
      <c r="D30" s="73"/>
      <c r="E30" s="54" t="s">
        <v>104</v>
      </c>
      <c r="F30" s="55"/>
      <c r="G30" s="15"/>
      <c r="H30" s="14">
        <v>166</v>
      </c>
      <c r="I30" s="8" t="s">
        <v>99</v>
      </c>
      <c r="J30" s="78">
        <v>3</v>
      </c>
      <c r="K30" s="139" t="s">
        <v>4</v>
      </c>
      <c r="L30" s="80">
        <v>5</v>
      </c>
      <c r="M30" s="81" t="s">
        <v>58</v>
      </c>
      <c r="N30" s="23"/>
      <c r="O30" s="30"/>
      <c r="P30" s="31"/>
      <c r="Q30" s="32"/>
      <c r="R30" s="33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>NON</v>
      </c>
      <c r="S30" s="27"/>
      <c r="T30" s="138">
        <v>1</v>
      </c>
      <c r="U30" s="18">
        <v>2</v>
      </c>
      <c r="V30" s="18">
        <v>2</v>
      </c>
      <c r="W30" s="18">
        <v>2</v>
      </c>
      <c r="X30" s="18">
        <v>1</v>
      </c>
      <c r="Y30" s="18">
        <v>2</v>
      </c>
      <c r="Z30" s="19">
        <v>2</v>
      </c>
      <c r="AA30" s="38" t="s">
        <v>20</v>
      </c>
      <c r="AB30" s="28" t="s">
        <v>109</v>
      </c>
    </row>
    <row r="31" spans="1:28" ht="12" customHeight="1" x14ac:dyDescent="0.25">
      <c r="A31" s="64" t="s">
        <v>129</v>
      </c>
      <c r="B31" s="68" t="s">
        <v>63</v>
      </c>
      <c r="C31" s="12" t="s">
        <v>28</v>
      </c>
      <c r="D31" s="73"/>
      <c r="E31" s="52" t="s">
        <v>118</v>
      </c>
      <c r="F31" s="53"/>
      <c r="G31" s="15"/>
      <c r="H31" s="14">
        <v>166</v>
      </c>
      <c r="I31" s="8" t="s">
        <v>99</v>
      </c>
      <c r="J31" s="78">
        <v>3</v>
      </c>
      <c r="K31" s="139" t="s">
        <v>4</v>
      </c>
      <c r="L31" s="80">
        <v>5</v>
      </c>
      <c r="M31" s="81" t="s">
        <v>58</v>
      </c>
      <c r="N31" s="23">
        <v>2</v>
      </c>
      <c r="O31" s="24">
        <v>2</v>
      </c>
      <c r="P31" s="25"/>
      <c r="Q31" s="26" t="s">
        <v>11</v>
      </c>
      <c r="R31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>OUI</v>
      </c>
      <c r="S31" s="27"/>
      <c r="T31" s="138">
        <v>1</v>
      </c>
      <c r="U31" s="18">
        <v>2</v>
      </c>
      <c r="V31" s="18">
        <v>2</v>
      </c>
      <c r="W31" s="18">
        <v>2</v>
      </c>
      <c r="X31" s="18">
        <v>2</v>
      </c>
      <c r="Y31" s="18">
        <v>2</v>
      </c>
      <c r="Z31" s="19">
        <v>2</v>
      </c>
      <c r="AA31" s="38" t="s">
        <v>20</v>
      </c>
      <c r="AB31" s="28" t="s">
        <v>109</v>
      </c>
    </row>
    <row r="32" spans="1:28" ht="12" customHeight="1" x14ac:dyDescent="0.25">
      <c r="A32" s="63" t="s">
        <v>129</v>
      </c>
      <c r="B32" s="68" t="s">
        <v>64</v>
      </c>
      <c r="C32" s="11" t="s">
        <v>50</v>
      </c>
      <c r="D32" s="72"/>
      <c r="E32" s="52" t="s">
        <v>114</v>
      </c>
      <c r="F32" s="53"/>
      <c r="G32" s="15"/>
      <c r="H32" s="14">
        <v>166</v>
      </c>
      <c r="I32" s="8" t="s">
        <v>99</v>
      </c>
      <c r="J32" s="78">
        <v>3</v>
      </c>
      <c r="K32" s="79" t="s">
        <v>4</v>
      </c>
      <c r="L32" s="80">
        <v>5</v>
      </c>
      <c r="M32" s="81" t="s">
        <v>58</v>
      </c>
      <c r="N32" s="23">
        <v>2</v>
      </c>
      <c r="O32" s="24">
        <v>2</v>
      </c>
      <c r="P32" s="25" t="s">
        <v>11</v>
      </c>
      <c r="Q32" s="26"/>
      <c r="R32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>OUI</v>
      </c>
      <c r="S32" s="27"/>
      <c r="T32" s="17">
        <v>2</v>
      </c>
      <c r="U32" s="18">
        <v>3</v>
      </c>
      <c r="V32" s="18">
        <v>2</v>
      </c>
      <c r="W32" s="18">
        <v>2</v>
      </c>
      <c r="X32" s="18">
        <v>3</v>
      </c>
      <c r="Y32" s="18">
        <v>2</v>
      </c>
      <c r="Z32" s="19">
        <v>2</v>
      </c>
      <c r="AA32" s="38" t="s">
        <v>20</v>
      </c>
      <c r="AB32" s="28" t="s">
        <v>109</v>
      </c>
    </row>
    <row r="33" spans="1:28" ht="12" customHeight="1" x14ac:dyDescent="0.25">
      <c r="A33" s="64" t="s">
        <v>129</v>
      </c>
      <c r="B33" s="68" t="s">
        <v>65</v>
      </c>
      <c r="C33" s="11" t="s">
        <v>45</v>
      </c>
      <c r="D33" s="72"/>
      <c r="E33" s="52" t="s">
        <v>114</v>
      </c>
      <c r="F33" s="53"/>
      <c r="G33" s="15"/>
      <c r="H33" s="14">
        <v>166</v>
      </c>
      <c r="I33" s="8" t="s">
        <v>99</v>
      </c>
      <c r="J33" s="78">
        <v>3</v>
      </c>
      <c r="K33" s="79" t="s">
        <v>4</v>
      </c>
      <c r="L33" s="80">
        <v>5</v>
      </c>
      <c r="M33" s="81" t="s">
        <v>58</v>
      </c>
      <c r="N33" s="23"/>
      <c r="O33" s="24"/>
      <c r="P33" s="25"/>
      <c r="Q33" s="26"/>
      <c r="R33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>NON</v>
      </c>
      <c r="S33" s="27"/>
      <c r="T33" s="17">
        <v>3</v>
      </c>
      <c r="U33" s="18">
        <v>3</v>
      </c>
      <c r="V33" s="18">
        <v>3</v>
      </c>
      <c r="W33" s="18">
        <v>2</v>
      </c>
      <c r="X33" s="18">
        <v>1</v>
      </c>
      <c r="Y33" s="18">
        <v>3</v>
      </c>
      <c r="Z33" s="19">
        <v>3</v>
      </c>
      <c r="AA33" s="38" t="s">
        <v>20</v>
      </c>
      <c r="AB33" s="28" t="s">
        <v>109</v>
      </c>
    </row>
    <row r="34" spans="1:28" ht="12" customHeight="1" x14ac:dyDescent="0.25">
      <c r="A34" s="64" t="s">
        <v>129</v>
      </c>
      <c r="B34" s="68" t="s">
        <v>100</v>
      </c>
      <c r="C34" s="11" t="s">
        <v>51</v>
      </c>
      <c r="D34" s="72"/>
      <c r="E34" s="52" t="s">
        <v>118</v>
      </c>
      <c r="F34" s="53"/>
      <c r="G34" s="15"/>
      <c r="H34" s="14">
        <v>169</v>
      </c>
      <c r="I34" s="8" t="s">
        <v>102</v>
      </c>
      <c r="J34" s="78">
        <v>1</v>
      </c>
      <c r="K34" s="79" t="s">
        <v>66</v>
      </c>
      <c r="L34" s="80">
        <v>2</v>
      </c>
      <c r="M34" s="81">
        <v>0</v>
      </c>
      <c r="N34" s="23"/>
      <c r="O34" s="24"/>
      <c r="P34" s="25"/>
      <c r="Q34" s="26"/>
      <c r="R34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/>
      </c>
      <c r="S34" s="27"/>
      <c r="T34" s="17">
        <v>2</v>
      </c>
      <c r="U34" s="18">
        <v>2</v>
      </c>
      <c r="V34" s="18">
        <v>2</v>
      </c>
      <c r="W34" s="18">
        <v>2</v>
      </c>
      <c r="X34" s="18">
        <v>2</v>
      </c>
      <c r="Y34" s="18">
        <v>2</v>
      </c>
      <c r="Z34" s="19">
        <v>2</v>
      </c>
      <c r="AA34" s="38" t="s">
        <v>20</v>
      </c>
      <c r="AB34" s="28" t="s">
        <v>109</v>
      </c>
    </row>
    <row r="35" spans="1:28" ht="12" customHeight="1" x14ac:dyDescent="0.25">
      <c r="A35" s="63" t="s">
        <v>129</v>
      </c>
      <c r="B35" s="68" t="s">
        <v>101</v>
      </c>
      <c r="C35" s="11" t="s">
        <v>39</v>
      </c>
      <c r="D35" s="72"/>
      <c r="E35" s="52" t="s">
        <v>105</v>
      </c>
      <c r="F35" s="53"/>
      <c r="G35" s="15"/>
      <c r="H35" s="14">
        <v>169</v>
      </c>
      <c r="I35" s="8" t="s">
        <v>102</v>
      </c>
      <c r="J35" s="78">
        <v>1</v>
      </c>
      <c r="K35" s="79" t="s">
        <v>66</v>
      </c>
      <c r="L35" s="80">
        <v>2</v>
      </c>
      <c r="M35" s="81">
        <v>0</v>
      </c>
      <c r="N35" s="23"/>
      <c r="O35" s="24"/>
      <c r="P35" s="25"/>
      <c r="Q35" s="26"/>
      <c r="R35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/>
      </c>
      <c r="S35" s="27"/>
      <c r="T35" s="17">
        <v>3</v>
      </c>
      <c r="U35" s="18">
        <v>3</v>
      </c>
      <c r="V35" s="18">
        <v>4</v>
      </c>
      <c r="W35" s="18">
        <v>3</v>
      </c>
      <c r="X35" s="18">
        <v>4</v>
      </c>
      <c r="Y35" s="18">
        <v>4</v>
      </c>
      <c r="Z35" s="19">
        <v>3</v>
      </c>
      <c r="AA35" s="38" t="s">
        <v>116</v>
      </c>
      <c r="AB35" s="28" t="s">
        <v>109</v>
      </c>
    </row>
    <row r="36" spans="1:28" ht="12" customHeight="1" thickBot="1" x14ac:dyDescent="0.3">
      <c r="A36" s="63" t="s">
        <v>129</v>
      </c>
      <c r="B36" s="68" t="s">
        <v>94</v>
      </c>
      <c r="C36" s="11" t="s">
        <v>95</v>
      </c>
      <c r="D36" s="72"/>
      <c r="E36" s="52" t="s">
        <v>119</v>
      </c>
      <c r="F36" s="53"/>
      <c r="G36" s="15"/>
      <c r="H36" s="14">
        <v>169</v>
      </c>
      <c r="I36" s="8" t="s">
        <v>102</v>
      </c>
      <c r="J36" s="78">
        <v>1</v>
      </c>
      <c r="K36" s="79" t="s">
        <v>66</v>
      </c>
      <c r="L36" s="80">
        <v>2</v>
      </c>
      <c r="M36" s="81">
        <v>0</v>
      </c>
      <c r="N36" s="23"/>
      <c r="O36" s="24"/>
      <c r="P36" s="25"/>
      <c r="Q36" s="26"/>
      <c r="R36" s="7" t="str">
        <f>IF(TS_DIPLOMES[[#This Row],[INTITULE]]&lt;&gt;"PHE","",IF(TS_DIPLOMES[[#This Row],[PROG]]&lt;=4,IF(OR(SUM(TS_DIPLOMES[[#This Row],[Q_CLIENTS]:[Q_PAIRS]])&gt;=8,AND(TS_DIPLOMES[[#This Row],[Q_PAIRS]]="X",TS_DIPLOMES[[#This Row],[Q_CLIENTS]]="X")),"OUI","NON"),IF(TS_DIPLOMES[[#This Row],[PROG]]&gt;4,IF(OR(SUM(TS_DIPLOMES[[#This Row],[Q_CLIENTS]:[Q_PAIRS]])&gt;=4,AND(TS_DIPLOMES[[#This Row],[Q_PAIRS]]="X",TS_DIPLOMES[[#This Row],[Q_CLIENTS]]="X")),"OUI","NON"))))</f>
        <v/>
      </c>
      <c r="S36" s="27"/>
      <c r="T36" s="17">
        <v>3</v>
      </c>
      <c r="U36" s="18">
        <v>3</v>
      </c>
      <c r="V36" s="18">
        <v>3</v>
      </c>
      <c r="W36" s="18">
        <v>3</v>
      </c>
      <c r="X36" s="18">
        <v>3</v>
      </c>
      <c r="Y36" s="18"/>
      <c r="Z36" s="19"/>
      <c r="AA36" s="38" t="s">
        <v>116</v>
      </c>
      <c r="AB36" s="28" t="s">
        <v>109</v>
      </c>
    </row>
    <row r="37" spans="1:28" ht="17.25" thickTop="1" thickBot="1" x14ac:dyDescent="0.3">
      <c r="A37" s="65">
        <f>SUBTOTAL(103,TS_DIPLOMES[GENRE])</f>
        <v>35</v>
      </c>
      <c r="B37" s="36">
        <f>SUBTOTAL(103,TS_DIPLOMES[NOM])</f>
        <v>35</v>
      </c>
      <c r="C37" s="13">
        <f>SUBTOTAL(103,TS_DIPLOMES[PRENOM])</f>
        <v>35</v>
      </c>
      <c r="D37" s="35"/>
      <c r="E37" s="56"/>
      <c r="F37" s="41"/>
      <c r="G37" s="60"/>
      <c r="H37" s="109">
        <f>SUBTOTAL(103,TS_DIPLOMES[N°
DOSSIER])</f>
        <v>35</v>
      </c>
      <c r="I37" s="29">
        <f>SUBTOTAL(103,TS_DIPLOMES[VILLES])</f>
        <v>35</v>
      </c>
      <c r="J37" s="82">
        <f>SUBTOTAL(103,TS_DIPLOMES[SESSION])</f>
        <v>35</v>
      </c>
      <c r="K37" s="83">
        <f>SUBTOTAL(103,TS_DIPLOMES[INTITULE])</f>
        <v>35</v>
      </c>
      <c r="L37" s="83">
        <f>SUBTOTAL(103,TS_DIPLOMES[PROG])</f>
        <v>35</v>
      </c>
      <c r="M37" s="84">
        <f>SUBTOTAL(103,TS_DIPLOMES[NIVEAU])</f>
        <v>35</v>
      </c>
      <c r="N37" s="61">
        <f>SUBTOTAL(103,TS_DIPLOMES[Q_CLIENTS])</f>
        <v>11</v>
      </c>
      <c r="O37" s="22">
        <f>SUBTOTAL(103,TS_DIPLOMES[Q_PAIRS])</f>
        <v>11</v>
      </c>
      <c r="P37" s="34">
        <f>SUBTOTAL(103,TS_DIPLOMES[FORMAT NUMERISE])</f>
        <v>5</v>
      </c>
      <c r="Q37" s="35">
        <f>SUBTOTAL(103,TS_DIPLOMES[FORMAT PAPIER])</f>
        <v>6</v>
      </c>
      <c r="R37" s="10">
        <f>COUNTIF(R1:R36,"oui")</f>
        <v>11</v>
      </c>
      <c r="S37" s="10">
        <f>SUBTOTAL(103,TS_DIPLOMES[DIPLÔME])</f>
        <v>22</v>
      </c>
      <c r="T37" s="59">
        <f>SUBTOTAL(103,TS_DIPLOMES[A])</f>
        <v>31</v>
      </c>
      <c r="U37" s="36">
        <f>SUBTOTAL(103,TS_DIPLOMES[B])</f>
        <v>31</v>
      </c>
      <c r="V37" s="36">
        <f>SUBTOTAL(103,TS_DIPLOMES[C])</f>
        <v>31</v>
      </c>
      <c r="W37" s="36">
        <f>SUBTOTAL(103,TS_DIPLOMES[D])</f>
        <v>31</v>
      </c>
      <c r="X37" s="36">
        <f>SUBTOTAL(103,TS_DIPLOMES[E])</f>
        <v>30</v>
      </c>
      <c r="Y37" s="36">
        <f>SUBTOTAL(103,TS_DIPLOMES[F])</f>
        <v>29</v>
      </c>
      <c r="Z37" s="13">
        <f>SUBTOTAL(103,TS_DIPLOMES[G])</f>
        <v>29</v>
      </c>
      <c r="AA37" s="39">
        <f>SUBTOTAL(103,TS_DIPLOMES[PROJET CABINET])</f>
        <v>31</v>
      </c>
      <c r="AB37" s="62">
        <f>SUBTOTAL(103,TS_DIPLOMES[ID])</f>
        <v>10</v>
      </c>
    </row>
    <row r="38" spans="1:28" ht="13.5" thickTop="1" x14ac:dyDescent="0.25"/>
  </sheetData>
  <phoneticPr fontId="4" type="noConversion"/>
  <conditionalFormatting sqref="R1:S1 R37:S37 L38:L1048576 R2:R36">
    <cfRule type="containsText" dxfId="63" priority="9" operator="containsText" text="NON">
      <formula>NOT(ISERROR(SEARCH("NON",L1)))</formula>
    </cfRule>
    <cfRule type="containsText" dxfId="62" priority="38" operator="containsText" text="OUI">
      <formula>NOT(ISERROR(SEARCH("OUI",L1)))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E3C19-CF04-4830-B807-57AA51EC9211}">
  <dimension ref="A1:H13"/>
  <sheetViews>
    <sheetView showGridLines="0" tabSelected="1" workbookViewId="0">
      <selection activeCell="D5" sqref="D5"/>
    </sheetView>
  </sheetViews>
  <sheetFormatPr baseColWidth="10" defaultRowHeight="15.75" x14ac:dyDescent="0.25"/>
  <cols>
    <col min="1" max="1" width="15.7109375" style="94" customWidth="1"/>
    <col min="2" max="2" width="35.7109375" style="91" customWidth="1"/>
    <col min="3" max="3" width="5.7109375" style="91" customWidth="1"/>
    <col min="4" max="4" width="75.7109375" style="93" customWidth="1"/>
    <col min="5" max="8" width="20.7109375" style="91" customWidth="1"/>
    <col min="9" max="16384" width="11.42578125" style="91"/>
  </cols>
  <sheetData>
    <row r="1" spans="1:8" ht="30" customHeight="1" thickTop="1" thickBot="1" x14ac:dyDescent="0.25">
      <c r="A1" s="106" t="s">
        <v>139</v>
      </c>
      <c r="B1" s="103" t="s">
        <v>4</v>
      </c>
      <c r="C1" s="92"/>
      <c r="D1" s="110"/>
    </row>
    <row r="2" spans="1:8" ht="30" customHeight="1" thickBot="1" x14ac:dyDescent="0.25">
      <c r="A2" s="107" t="s">
        <v>115</v>
      </c>
      <c r="B2" s="104" t="s">
        <v>141</v>
      </c>
      <c r="D2" s="132" t="s">
        <v>142</v>
      </c>
      <c r="E2" s="111"/>
    </row>
    <row r="3" spans="1:8" ht="30" customHeight="1" thickBot="1" x14ac:dyDescent="0.25">
      <c r="A3" s="108" t="s">
        <v>2</v>
      </c>
      <c r="B3" s="105" t="s">
        <v>141</v>
      </c>
      <c r="D3" s="93" t="s">
        <v>143</v>
      </c>
      <c r="E3" s="111"/>
    </row>
    <row r="4" spans="1:8" ht="16.5" thickTop="1" x14ac:dyDescent="0.25">
      <c r="E4" s="113">
        <v>1</v>
      </c>
      <c r="F4" s="114">
        <v>2</v>
      </c>
      <c r="G4" s="114">
        <v>3</v>
      </c>
      <c r="H4" s="115">
        <v>4</v>
      </c>
    </row>
    <row r="5" spans="1:8" ht="30" customHeight="1" thickBot="1" x14ac:dyDescent="0.3">
      <c r="A5" s="95"/>
      <c r="B5" s="96"/>
      <c r="C5" s="96"/>
      <c r="D5" s="112"/>
      <c r="E5" s="116" t="s">
        <v>124</v>
      </c>
      <c r="F5" s="117" t="s">
        <v>125</v>
      </c>
      <c r="G5" s="117" t="s">
        <v>138</v>
      </c>
      <c r="H5" s="118" t="s">
        <v>126</v>
      </c>
    </row>
    <row r="6" spans="1:8" ht="39.950000000000003" customHeight="1" thickTop="1" x14ac:dyDescent="0.25">
      <c r="A6" s="136">
        <v>1</v>
      </c>
      <c r="B6" s="133" t="s">
        <v>122</v>
      </c>
      <c r="C6" s="126" t="s">
        <v>12</v>
      </c>
      <c r="D6" s="86" t="s">
        <v>131</v>
      </c>
      <c r="E6" s="125">
        <f>IF($B$1="TOUS",COUNTIFS(A,$E$4),IF(AND($B$1&lt;&gt;"TOUS",$B$2="TOUS"),COUNTIFS(INTITULES,$B$1,NIVEAU,$B$3,A,$E$4),IF(AND($B$1&lt;&gt;"TOUS",$B$2&lt;&gt;"TOUS",$B$3="TOUS"),COUNTIFS(INTITULES,$B$1,PROGRAMMES,$B$2,A,$E$4),IF(AND($B$2="TOUS",$B$3="TOUS"),COUNTIFS(INTITULES,$B$1,A,$E$4),COUNTIFS(INTITULES,$B$1,PROGRAMMES,$B$2,NIVEAU,$B$3,A,$E$4)))))</f>
        <v>0</v>
      </c>
      <c r="F6" s="119"/>
      <c r="G6" s="120"/>
      <c r="H6" s="121"/>
    </row>
    <row r="7" spans="1:8" ht="39.950000000000003" customHeight="1" x14ac:dyDescent="0.25">
      <c r="A7" s="137"/>
      <c r="B7" s="134"/>
      <c r="C7" s="127" t="s">
        <v>13</v>
      </c>
      <c r="D7" s="87" t="s">
        <v>132</v>
      </c>
      <c r="E7" s="97"/>
      <c r="F7" s="98"/>
      <c r="G7" s="98"/>
      <c r="H7" s="99"/>
    </row>
    <row r="8" spans="1:8" ht="39.950000000000003" customHeight="1" x14ac:dyDescent="0.25">
      <c r="A8" s="137"/>
      <c r="B8" s="134"/>
      <c r="C8" s="127" t="s">
        <v>14</v>
      </c>
      <c r="D8" s="87" t="s">
        <v>133</v>
      </c>
      <c r="E8" s="97"/>
      <c r="F8" s="98"/>
      <c r="G8" s="98"/>
      <c r="H8" s="99"/>
    </row>
    <row r="9" spans="1:8" ht="39.950000000000003" customHeight="1" x14ac:dyDescent="0.25">
      <c r="A9" s="137"/>
      <c r="B9" s="134"/>
      <c r="C9" s="127" t="s">
        <v>15</v>
      </c>
      <c r="D9" s="87" t="s">
        <v>134</v>
      </c>
      <c r="E9" s="97"/>
      <c r="F9" s="98"/>
      <c r="G9" s="98"/>
      <c r="H9" s="99"/>
    </row>
    <row r="10" spans="1:8" ht="39.950000000000003" customHeight="1" x14ac:dyDescent="0.25">
      <c r="A10" s="137"/>
      <c r="B10" s="134"/>
      <c r="C10" s="127" t="s">
        <v>16</v>
      </c>
      <c r="D10" s="87" t="s">
        <v>135</v>
      </c>
      <c r="E10" s="97"/>
      <c r="F10" s="98"/>
      <c r="G10" s="98"/>
      <c r="H10" s="99"/>
    </row>
    <row r="11" spans="1:8" ht="39.950000000000003" customHeight="1" thickBot="1" x14ac:dyDescent="0.3">
      <c r="A11" s="137"/>
      <c r="B11" s="135"/>
      <c r="C11" s="128" t="s">
        <v>17</v>
      </c>
      <c r="D11" s="88" t="s">
        <v>136</v>
      </c>
      <c r="E11" s="100"/>
      <c r="F11" s="101"/>
      <c r="G11" s="101"/>
      <c r="H11" s="102"/>
    </row>
    <row r="12" spans="1:8" ht="39.950000000000003" customHeight="1" thickTop="1" thickBot="1" x14ac:dyDescent="0.3">
      <c r="A12" s="90">
        <v>2</v>
      </c>
      <c r="B12" s="85" t="s">
        <v>123</v>
      </c>
      <c r="C12" s="129" t="s">
        <v>18</v>
      </c>
      <c r="D12" s="89" t="s">
        <v>137</v>
      </c>
      <c r="E12" s="122"/>
      <c r="F12" s="123"/>
      <c r="G12" s="123"/>
      <c r="H12" s="124"/>
    </row>
    <row r="13" spans="1:8" ht="16.5" thickTop="1" x14ac:dyDescent="0.25"/>
  </sheetData>
  <mergeCells count="2">
    <mergeCell ref="B6:B11"/>
    <mergeCell ref="A6:A11"/>
  </mergeCells>
  <dataValidations count="3">
    <dataValidation type="list" showInputMessage="1" sqref="B3" xr:uid="{826CCF7E-353D-443D-80F2-75A089DA8374}">
      <formula1>"TOUS,0,N1,N2"</formula1>
    </dataValidation>
    <dataValidation type="list" allowBlank="1" showInputMessage="1" sqref="B2" xr:uid="{BC49A176-126C-4DD6-BC60-B832A6722A47}">
      <formula1>"TOUS,0,1,2,3,4,5"</formula1>
    </dataValidation>
    <dataValidation type="list" allowBlank="1" showInputMessage="1" sqref="B1" xr:uid="{3BA37C69-8407-45C7-AD33-FB68CF6E779D}">
      <formula1>"TOUS,PHE,MPHE"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11</vt:i4>
      </vt:variant>
    </vt:vector>
  </HeadingPairs>
  <TitlesOfParts>
    <vt:vector size="13" baseType="lpstr">
      <vt:lpstr>TS_DIPLOMES</vt:lpstr>
      <vt:lpstr>TS_RECAP</vt:lpstr>
      <vt:lpstr>A</vt:lpstr>
      <vt:lpstr>B</vt:lpstr>
      <vt:lpstr>C_</vt:lpstr>
      <vt:lpstr>D</vt:lpstr>
      <vt:lpstr>DOSSIERS</vt:lpstr>
      <vt:lpstr>E</vt:lpstr>
      <vt:lpstr>F</vt:lpstr>
      <vt:lpstr>G</vt:lpstr>
      <vt:lpstr>INTITULES</vt:lpstr>
      <vt:lpstr>NIVEAU</vt:lpstr>
      <vt:lpstr>PROGRAMMES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Qualité</dc:creator>
  <cp:lastModifiedBy>EMMANUEL BAILLY</cp:lastModifiedBy>
  <cp:lastPrinted>2020-03-21T13:37:09Z</cp:lastPrinted>
  <dcterms:created xsi:type="dcterms:W3CDTF">2020-03-05T14:21:28Z</dcterms:created>
  <dcterms:modified xsi:type="dcterms:W3CDTF">2020-03-22T15:07:47Z</dcterms:modified>
</cp:coreProperties>
</file>