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ouss\Downloads\"/>
    </mc:Choice>
  </mc:AlternateContent>
  <bookViews>
    <workbookView xWindow="0" yWindow="0" windowWidth="20490" windowHeight="7755" tabRatio="728" activeTab="5"/>
  </bookViews>
  <sheets>
    <sheet name="légende" sheetId="66" r:id="rId1"/>
    <sheet name="Saisie" sheetId="68" r:id="rId2"/>
    <sheet name="édition A4" sheetId="6" r:id="rId3"/>
    <sheet name="rouges" sheetId="31" r:id="rId4"/>
    <sheet name="747" sheetId="105" state="hidden" r:id="rId5"/>
    <sheet name="Véh Sem" sheetId="106" r:id="rId6"/>
    <sheet name="Véh Sa" sheetId="107" r:id="rId7"/>
    <sheet name="invent" sheetId="95" r:id="rId8"/>
    <sheet name="2016" sheetId="91" r:id="rId9"/>
    <sheet name="2017" sheetId="104" r:id="rId10"/>
    <sheet name="matériel" sheetId="3" state="hidden" r:id="rId11"/>
    <sheet name="édition A5" sheetId="4" state="hidden" r:id="rId12"/>
    <sheet name="2018" sheetId="108" r:id="rId13"/>
  </sheets>
  <definedNames>
    <definedName name="_xlnm.Print_Titles" localSheetId="5">'Véh Sem'!$1:$5</definedName>
    <definedName name="_xlnm.Print_Area" localSheetId="2">'édition A4'!$A$1:$K$36</definedName>
    <definedName name="_xlnm.Print_Area" localSheetId="11">'édition A5'!$A$1:$E$40</definedName>
    <definedName name="_xlnm.Print_Area" localSheetId="3">rouges!$A$1:$K$27</definedName>
    <definedName name="_xlnm.Print_Area" localSheetId="1">Saisie!$A$1:$I$34</definedName>
    <definedName name="_xlnm.Print_Area" localSheetId="6">'Véh Sa'!$A$1:$G$27</definedName>
    <definedName name="_xlnm.Print_Area" localSheetId="5">'Véh Sem'!$A$1:$H$31</definedName>
  </definedNames>
  <calcPr calcId="152511"/>
  <fileRecoveryPr repairLoad="1"/>
</workbook>
</file>

<file path=xl/calcChain.xml><?xml version="1.0" encoding="utf-8"?>
<calcChain xmlns="http://schemas.openxmlformats.org/spreadsheetml/2006/main">
  <c r="E2" i="106" l="1"/>
  <c r="G3" i="6" l="1"/>
  <c r="I1" i="106"/>
  <c r="I2" i="106" s="1"/>
  <c r="I3" i="106" s="1"/>
  <c r="I4" i="106" s="1"/>
  <c r="I5" i="106" s="1"/>
  <c r="B3" i="68" l="1"/>
  <c r="M22" i="68"/>
  <c r="P15" i="68" l="1"/>
  <c r="R6" i="68"/>
  <c r="K9" i="68"/>
  <c r="E36" i="91" l="1"/>
  <c r="F4" i="105"/>
  <c r="K4" i="105" s="1"/>
  <c r="C4" i="105"/>
  <c r="F13" i="68"/>
  <c r="F12" i="68"/>
  <c r="F16" i="68"/>
  <c r="H46" i="68" s="1"/>
  <c r="F15" i="68"/>
  <c r="F14" i="68"/>
  <c r="F10" i="68"/>
  <c r="F9" i="68"/>
  <c r="F7" i="68"/>
  <c r="F20" i="68"/>
  <c r="G20" i="68" s="1"/>
  <c r="J46" i="68" s="1"/>
  <c r="F11" i="68"/>
  <c r="F8" i="68"/>
  <c r="F17" i="68"/>
  <c r="K46" i="68" s="1"/>
  <c r="F19" i="68"/>
  <c r="F18" i="68"/>
  <c r="A53" i="68"/>
  <c r="A51" i="68"/>
  <c r="B51" i="68" s="1"/>
  <c r="G25" i="68"/>
  <c r="G46" i="68" s="1"/>
  <c r="D46" i="68"/>
  <c r="F29" i="68"/>
  <c r="F28" i="68"/>
  <c r="M1" i="31"/>
  <c r="E2" i="31" s="1"/>
  <c r="M3" i="6"/>
  <c r="N3" i="6"/>
  <c r="M7" i="6"/>
  <c r="D2" i="107" s="1"/>
  <c r="M4" i="6"/>
  <c r="M5" i="6"/>
  <c r="M6" i="6"/>
  <c r="E4" i="3"/>
  <c r="E7" i="3" s="1"/>
  <c r="B3" i="4"/>
  <c r="D3" i="4"/>
  <c r="G3" i="4"/>
  <c r="H3" i="4"/>
  <c r="G7" i="4"/>
  <c r="J3" i="4"/>
  <c r="G4" i="4"/>
  <c r="G5" i="4"/>
  <c r="G6" i="4"/>
  <c r="E13" i="3" l="1"/>
  <c r="E16" i="3"/>
  <c r="M4" i="31"/>
  <c r="G28" i="68"/>
  <c r="M5" i="31"/>
  <c r="G18" i="68"/>
  <c r="I46" i="68" s="1"/>
  <c r="G12" i="68"/>
  <c r="G7" i="68"/>
  <c r="H15" i="68"/>
  <c r="M6" i="31"/>
  <c r="M2" i="31"/>
  <c r="E19" i="3"/>
  <c r="E10" i="3"/>
  <c r="M3" i="31"/>
  <c r="G14" i="68"/>
  <c r="F46" i="68" s="1"/>
  <c r="G9" i="68"/>
  <c r="G16" i="68"/>
  <c r="H13" i="68"/>
  <c r="G21" i="68" l="1"/>
  <c r="E46" i="68" s="1"/>
  <c r="H14" i="68"/>
</calcChain>
</file>

<file path=xl/sharedStrings.xml><?xml version="1.0" encoding="utf-8"?>
<sst xmlns="http://schemas.openxmlformats.org/spreadsheetml/2006/main" count="462" uniqueCount="278">
  <si>
    <t>RESTES</t>
  </si>
  <si>
    <t>LETTRE</t>
  </si>
  <si>
    <t>K7</t>
  </si>
  <si>
    <t>BAK</t>
  </si>
  <si>
    <t>DATE</t>
  </si>
  <si>
    <t>Total</t>
  </si>
  <si>
    <t>tri</t>
  </si>
  <si>
    <t>CV300</t>
  </si>
  <si>
    <t>Fiche de saisie des trafics</t>
  </si>
  <si>
    <t>DEPART</t>
  </si>
  <si>
    <t>17h30</t>
  </si>
  <si>
    <t>18h20</t>
  </si>
  <si>
    <t>ECO</t>
  </si>
  <si>
    <t>19h50</t>
  </si>
  <si>
    <t>jj/mm/aa</t>
  </si>
  <si>
    <r>
      <t>1)</t>
    </r>
    <r>
      <rPr>
        <b/>
        <sz val="10"/>
        <color indexed="10"/>
        <rFont val="Arial"/>
        <family val="2"/>
      </rPr>
      <t xml:space="preserve"> saisir la date du lundi</t>
    </r>
  </si>
  <si>
    <r>
      <t>2)</t>
    </r>
    <r>
      <rPr>
        <b/>
        <sz val="10"/>
        <color indexed="10"/>
        <rFont val="Arial"/>
        <family val="2"/>
      </rPr>
      <t xml:space="preserve"> cliquer</t>
    </r>
  </si>
  <si>
    <t>15h20</t>
  </si>
  <si>
    <t>COLIS</t>
  </si>
  <si>
    <t>BOURG PPDC</t>
  </si>
  <si>
    <t>CONCENTRATION</t>
  </si>
  <si>
    <t>*</t>
  </si>
  <si>
    <t>FICHE DE COMPTAGE DES MATERIELS</t>
  </si>
  <si>
    <t>VIDE</t>
  </si>
  <si>
    <t>PLEIN</t>
  </si>
  <si>
    <t>LUNDI</t>
  </si>
  <si>
    <t>CE30</t>
  </si>
  <si>
    <t>MARDI</t>
  </si>
  <si>
    <t>MERCREDI</t>
  </si>
  <si>
    <t>JEUDI</t>
  </si>
  <si>
    <t>VENDREDI</t>
  </si>
  <si>
    <t>SAMEDI</t>
  </si>
  <si>
    <t>Fiche de saisie des trafics et arrivées TPC</t>
  </si>
  <si>
    <t>CE 30</t>
  </si>
  <si>
    <t>Restes</t>
  </si>
  <si>
    <t>PPDC BOURG</t>
  </si>
  <si>
    <t>ARRIVEES</t>
  </si>
  <si>
    <t>ROUGES</t>
  </si>
  <si>
    <t xml:space="preserve">Circuits BOURG PPDC </t>
  </si>
  <si>
    <t>ORIGINE</t>
  </si>
  <si>
    <t>DESTINATION</t>
  </si>
  <si>
    <t>Cocher si part 115</t>
  </si>
  <si>
    <t>NB décharg</t>
  </si>
  <si>
    <t>NB cabine</t>
  </si>
  <si>
    <t>VONNAS</t>
  </si>
  <si>
    <t>"</t>
  </si>
  <si>
    <t>VIRIAT</t>
  </si>
  <si>
    <t>MEZERIAT</t>
  </si>
  <si>
    <t>POLLIAT</t>
  </si>
  <si>
    <t>01P 0011 LV</t>
  </si>
  <si>
    <t>17 H 15</t>
  </si>
  <si>
    <t>AMEDEE MERCIER</t>
  </si>
  <si>
    <t>MAGINOT</t>
  </si>
  <si>
    <t>BOURG RP</t>
  </si>
  <si>
    <t>ST ETIENNE DU BOIS</t>
  </si>
  <si>
    <t>UD guichet COURRIER</t>
  </si>
  <si>
    <t>COLIGNY</t>
  </si>
  <si>
    <t>LES VENNES</t>
  </si>
  <si>
    <t>FONTAINE BERNARD</t>
  </si>
  <si>
    <t>01P 0031 LV</t>
  </si>
  <si>
    <t>17 H 20</t>
  </si>
  <si>
    <t>PERONNAS</t>
  </si>
  <si>
    <t>CEYZERIAT</t>
  </si>
  <si>
    <t>PONT DE VAUX</t>
  </si>
  <si>
    <t>St TRIVIER DE CRTES</t>
  </si>
  <si>
    <t>MONTREVEL</t>
  </si>
  <si>
    <t>01P 0051 LV</t>
  </si>
  <si>
    <t>17 H 25</t>
  </si>
  <si>
    <t>CHATILLON</t>
  </si>
  <si>
    <t>01P 0041 LV</t>
  </si>
  <si>
    <t>17h25</t>
  </si>
  <si>
    <t>BAGE</t>
  </si>
  <si>
    <t>PONT DE VEYLE</t>
  </si>
  <si>
    <t>CONTRÔLE DES PARTS</t>
  </si>
  <si>
    <t xml:space="preserve">tous les jours l'agent cabine fait un contrôle des parts si anomalies met A                   </t>
  </si>
  <si>
    <t>le chef d'équipe est en charge d'étudier l'anomalie</t>
  </si>
  <si>
    <t>Sem</t>
  </si>
  <si>
    <t>du</t>
  </si>
  <si>
    <t>au</t>
  </si>
  <si>
    <t>QL</t>
  </si>
  <si>
    <t>nb de BAL</t>
  </si>
  <si>
    <t>lundi</t>
  </si>
  <si>
    <t>Nom agent</t>
  </si>
  <si>
    <t>Action encadrant</t>
  </si>
  <si>
    <t>mardi</t>
  </si>
  <si>
    <t>mercredi</t>
  </si>
  <si>
    <t>jeudi</t>
  </si>
  <si>
    <t>vendredi</t>
  </si>
  <si>
    <t>samedi</t>
  </si>
  <si>
    <t>LETTRE VERTE</t>
  </si>
  <si>
    <t>K7 L VERTE</t>
  </si>
  <si>
    <t>BAC L VERTE</t>
  </si>
  <si>
    <t>si 
sécabilité</t>
  </si>
  <si>
    <t>15h00/      17H40</t>
  </si>
  <si>
    <t>18H30 / 16h00</t>
  </si>
  <si>
    <t>18:30    ou    16:00</t>
  </si>
  <si>
    <t>17:40   ou 15:00</t>
  </si>
  <si>
    <t>colonne:</t>
  </si>
  <si>
    <t>B</t>
  </si>
  <si>
    <t>C</t>
  </si>
  <si>
    <t>D</t>
  </si>
  <si>
    <t>E</t>
  </si>
  <si>
    <t>H</t>
  </si>
  <si>
    <t>A</t>
  </si>
  <si>
    <t>TRAFIC TOTAL</t>
  </si>
  <si>
    <t>% TP DERNIER CAMION</t>
  </si>
  <si>
    <t>F</t>
  </si>
  <si>
    <t>Trafic TP oblitéré</t>
  </si>
  <si>
    <t>G</t>
  </si>
  <si>
    <t>FICHE DE SAISIE DES DONNEES PACTE</t>
  </si>
  <si>
    <t>Contenants</t>
  </si>
  <si>
    <t>Trafic</t>
  </si>
  <si>
    <t>Produit</t>
  </si>
  <si>
    <t>MECA K7</t>
  </si>
  <si>
    <t>MECA</t>
  </si>
  <si>
    <t>MECA BACS</t>
  </si>
  <si>
    <t>MANU K7</t>
  </si>
  <si>
    <t>MANUEL</t>
  </si>
  <si>
    <t>MANU BACS</t>
  </si>
  <si>
    <t>Trafic TP</t>
  </si>
  <si>
    <t>OS K7</t>
  </si>
  <si>
    <t>OS</t>
  </si>
  <si>
    <t>OS BACS</t>
  </si>
  <si>
    <t>CV300 170</t>
  </si>
  <si>
    <t>Encombrants</t>
  </si>
  <si>
    <t>encombrant spack</t>
  </si>
  <si>
    <t>presse spack</t>
  </si>
  <si>
    <t>date</t>
  </si>
  <si>
    <t>trafic</t>
  </si>
  <si>
    <t>LV</t>
  </si>
  <si>
    <t>% TP résiduel</t>
  </si>
  <si>
    <t>colis</t>
  </si>
  <si>
    <t>saisies PACTE</t>
  </si>
  <si>
    <t>Total méca</t>
  </si>
  <si>
    <t>Presse</t>
  </si>
  <si>
    <t>Manuel</t>
  </si>
  <si>
    <t>Spacks</t>
  </si>
  <si>
    <t xml:space="preserve">19H10 </t>
  </si>
  <si>
    <t>K7 méca</t>
  </si>
  <si>
    <t>Bacs méca</t>
  </si>
  <si>
    <t>80/90</t>
  </si>
  <si>
    <t>82/92</t>
  </si>
  <si>
    <t>si                       samedi</t>
  </si>
  <si>
    <t>89 : 2 BAL à relever le samedi</t>
  </si>
  <si>
    <t>86 : une BAL le samedi</t>
  </si>
  <si>
    <t>Heures</t>
  </si>
  <si>
    <t>Agents en moins</t>
  </si>
  <si>
    <t>Résultat</t>
  </si>
  <si>
    <t xml:space="preserve">en </t>
  </si>
  <si>
    <t>hh,mn</t>
  </si>
  <si>
    <t>en centièmes</t>
  </si>
  <si>
    <t>sécabilité</t>
  </si>
  <si>
    <t>,</t>
  </si>
  <si>
    <t>TP 130/134 bacs</t>
  </si>
  <si>
    <t>TP 130/134 K7</t>
  </si>
  <si>
    <t>sur tranche</t>
  </si>
  <si>
    <t>TP GF</t>
  </si>
  <si>
    <t>TP PF</t>
  </si>
  <si>
    <t>Méca Lettre Verte</t>
  </si>
  <si>
    <t>Libellé</t>
  </si>
  <si>
    <t>Descriptif</t>
  </si>
  <si>
    <t>Pleins</t>
  </si>
  <si>
    <t>Vides</t>
  </si>
  <si>
    <t>CP</t>
  </si>
  <si>
    <t>CONTENEUR PAQUETS</t>
  </si>
  <si>
    <t>CHARIOT A EMPILAGE</t>
  </si>
  <si>
    <t>KE7</t>
  </si>
  <si>
    <t>Ke7</t>
  </si>
  <si>
    <t>Bak</t>
  </si>
  <si>
    <t>KE7 B</t>
  </si>
  <si>
    <t>KE7 BLEU</t>
  </si>
  <si>
    <t>BAK B</t>
  </si>
  <si>
    <t>BAK BLEU</t>
  </si>
  <si>
    <t>CHARIOT POUR ENCOMBRANTS</t>
  </si>
  <si>
    <t>KUB</t>
  </si>
  <si>
    <t>Kub</t>
  </si>
  <si>
    <t>PALET</t>
  </si>
  <si>
    <t>PALETTE</t>
  </si>
  <si>
    <t>CPR</t>
  </si>
  <si>
    <t>CONTENEUR PRESSE</t>
  </si>
  <si>
    <t>SAC</t>
  </si>
  <si>
    <t>BC</t>
  </si>
  <si>
    <t>BOITE CARTON</t>
  </si>
  <si>
    <t>CV FM</t>
  </si>
  <si>
    <t>CHARIOT ENCOMBRANTS FOND MOBILE</t>
  </si>
  <si>
    <r>
      <t>Liste des contenants pour le bordereau de collecte des inventaires</t>
    </r>
    <r>
      <rPr>
        <sz val="14"/>
        <color indexed="8"/>
        <rFont val="Helvetica"/>
        <family val="2"/>
      </rPr>
      <t>  </t>
    </r>
  </si>
  <si>
    <t>à compléter et saisir dans Reflet les lundis ou mardis</t>
  </si>
  <si>
    <t>Produits spéciaux</t>
  </si>
  <si>
    <t>Rouge</t>
  </si>
  <si>
    <t>Cedre/OS IZ</t>
  </si>
  <si>
    <t>Cedre/OS EZ</t>
  </si>
  <si>
    <t>Villars</t>
  </si>
  <si>
    <t>COLIS VRAC</t>
  </si>
  <si>
    <t>Date :</t>
  </si>
  <si>
    <t>PT 711
PT 717</t>
  </si>
  <si>
    <t>PT 710</t>
  </si>
  <si>
    <t>RET.UD</t>
  </si>
  <si>
    <t>PT 712</t>
  </si>
  <si>
    <t>DF 004 BD</t>
  </si>
  <si>
    <t>PT 709</t>
  </si>
  <si>
    <t>DW 842 TL</t>
  </si>
  <si>
    <t>CY 892 VS</t>
  </si>
  <si>
    <t>PT 701</t>
  </si>
  <si>
    <t>HEURE RETOUR</t>
  </si>
  <si>
    <t>HEURE DEPART</t>
  </si>
  <si>
    <t>NOM</t>
  </si>
  <si>
    <t>IMMATRICULATION</t>
  </si>
  <si>
    <t>PT CONC.</t>
  </si>
  <si>
    <t>N° COLLECTE</t>
  </si>
  <si>
    <t>CH 788 RQ</t>
  </si>
  <si>
    <t>PT 708</t>
  </si>
  <si>
    <t>CS 107 BQ</t>
  </si>
  <si>
    <t>PT 707</t>
  </si>
  <si>
    <t>PT 705</t>
  </si>
  <si>
    <t>CR 874 ME</t>
  </si>
  <si>
    <t>PT 704</t>
  </si>
  <si>
    <t>PT 702</t>
  </si>
  <si>
    <t>DD 330 BM</t>
  </si>
  <si>
    <t>PT 703</t>
  </si>
  <si>
    <t>9022/9023</t>
  </si>
  <si>
    <t>9021/9024</t>
  </si>
  <si>
    <t xml:space="preserve">Prise en charge véhicules  </t>
  </si>
  <si>
    <t>IMMAT.</t>
  </si>
  <si>
    <t>IMMAT. REMPLACMT</t>
  </si>
  <si>
    <t>Imprimer fiche de saisie</t>
  </si>
  <si>
    <t>Imprimer rouges</t>
  </si>
  <si>
    <t>Imprimer véhicules semaine</t>
  </si>
  <si>
    <t>Imprimer véhicules samedi</t>
  </si>
  <si>
    <t>Imprimer inventaire</t>
  </si>
  <si>
    <t>Oui</t>
  </si>
  <si>
    <t>SIGNATURES</t>
  </si>
  <si>
    <t>DD072</t>
  </si>
  <si>
    <t>ET 464 YS</t>
  </si>
  <si>
    <t>ET 157 SW</t>
  </si>
  <si>
    <t>ET 089 SX</t>
  </si>
  <si>
    <t>ET 670 SV</t>
  </si>
  <si>
    <t>ES 676 YA</t>
  </si>
  <si>
    <t>ET 032 SW</t>
  </si>
  <si>
    <t>ET 401 SW</t>
  </si>
  <si>
    <t>ET 950 SV</t>
  </si>
  <si>
    <t>ET 481 SW</t>
  </si>
  <si>
    <t>ET 078 SX</t>
  </si>
  <si>
    <t>ET 192 SX</t>
  </si>
  <si>
    <t>ET 472 SX</t>
  </si>
  <si>
    <t>ET 882 SW</t>
  </si>
  <si>
    <t>ES 524 SX</t>
  </si>
  <si>
    <t>ET 511 SW</t>
  </si>
  <si>
    <t>ET 112 SW</t>
  </si>
  <si>
    <t>ET 145 SW</t>
  </si>
  <si>
    <r>
      <t xml:space="preserve">Prise en charge véhicules collectes </t>
    </r>
    <r>
      <rPr>
        <b/>
        <u/>
        <sz val="28"/>
        <color rgb="FFFF0000"/>
        <rFont val="Arial Black"/>
        <family val="2"/>
      </rPr>
      <t>MERCI DE RESPECTER L'ATTRIBUTION  DES VEHICULES</t>
    </r>
  </si>
  <si>
    <t>COURSE EXCEPT/FLEURISTE</t>
  </si>
  <si>
    <r>
      <rPr>
        <b/>
        <sz val="18"/>
        <color rgb="FFFF0000"/>
        <rFont val="Arial Black"/>
        <family val="2"/>
      </rPr>
      <t xml:space="preserve">7069/ </t>
    </r>
    <r>
      <rPr>
        <b/>
        <sz val="18"/>
        <color theme="1"/>
        <rFont val="Arial Black"/>
        <family val="2"/>
      </rPr>
      <t>BAL PIC</t>
    </r>
  </si>
  <si>
    <r>
      <rPr>
        <b/>
        <sz val="18"/>
        <color rgb="FFFF0000"/>
        <rFont val="Arial Black"/>
        <family val="2"/>
      </rPr>
      <t>7001/</t>
    </r>
    <r>
      <rPr>
        <b/>
        <sz val="18"/>
        <rFont val="Arial Black"/>
        <family val="2"/>
      </rPr>
      <t xml:space="preserve"> VL (GO)</t>
    </r>
  </si>
  <si>
    <r>
      <rPr>
        <b/>
        <sz val="18"/>
        <color rgb="FFFF0000"/>
        <rFont val="Arial Black"/>
        <family val="2"/>
      </rPr>
      <t>7002</t>
    </r>
    <r>
      <rPr>
        <b/>
        <sz val="18"/>
        <rFont val="Arial Black"/>
        <family val="2"/>
      </rPr>
      <t xml:space="preserve"> / HAYON</t>
    </r>
  </si>
  <si>
    <r>
      <rPr>
        <b/>
        <sz val="18"/>
        <color rgb="FFFF0000"/>
        <rFont val="Arial Black"/>
        <family val="2"/>
      </rPr>
      <t>7002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</si>
  <si>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9021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</si>
  <si>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7003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</si>
  <si>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 xml:space="preserve">7004 </t>
    </r>
    <r>
      <rPr>
        <b/>
        <sz val="18"/>
        <rFont val="Arial Black"/>
        <family val="2"/>
      </rPr>
      <t>/ HAYON</t>
    </r>
  </si>
  <si>
    <r>
      <rPr>
        <b/>
        <sz val="18"/>
        <color rgb="FFFF0000"/>
        <rFont val="Arial Black"/>
        <family val="2"/>
      </rPr>
      <t>7005</t>
    </r>
    <r>
      <rPr>
        <b/>
        <sz val="18"/>
        <rFont val="Arial Black"/>
        <family val="2"/>
      </rPr>
      <t xml:space="preserve"> / HAYON</t>
    </r>
  </si>
  <si>
    <r>
      <rPr>
        <b/>
        <sz val="18"/>
        <color rgb="FFFF0000"/>
        <rFont val="Arial Black"/>
        <family val="2"/>
      </rPr>
      <t>7006</t>
    </r>
    <r>
      <rPr>
        <b/>
        <sz val="18"/>
        <rFont val="Arial Black"/>
        <family val="2"/>
      </rPr>
      <t xml:space="preserve"> / </t>
    </r>
    <r>
      <rPr>
        <b/>
        <sz val="18"/>
        <color rgb="FFFF0000"/>
        <rFont val="Arial Black"/>
        <family val="2"/>
      </rPr>
      <t>TRAFIC</t>
    </r>
  </si>
  <si>
    <r>
      <rPr>
        <b/>
        <sz val="18"/>
        <color rgb="FFFF0000"/>
        <rFont val="Arial Black"/>
        <family val="2"/>
      </rPr>
      <t>7007</t>
    </r>
    <r>
      <rPr>
        <b/>
        <sz val="18"/>
        <rFont val="Arial Black"/>
        <family val="2"/>
      </rPr>
      <t xml:space="preserve"> / VL  (GO)</t>
    </r>
  </si>
  <si>
    <r>
      <rPr>
        <b/>
        <sz val="18"/>
        <color rgb="FFFF0000"/>
        <rFont val="Arial Black"/>
        <family val="2"/>
      </rPr>
      <t>7008</t>
    </r>
    <r>
      <rPr>
        <b/>
        <sz val="18"/>
        <rFont val="Arial Black"/>
        <family val="2"/>
      </rPr>
      <t xml:space="preserve"> / VL </t>
    </r>
  </si>
  <si>
    <r>
      <rPr>
        <b/>
        <sz val="18"/>
        <color rgb="FFFF0000"/>
        <rFont val="Arial Black"/>
        <family val="2"/>
      </rPr>
      <t>7009</t>
    </r>
    <r>
      <rPr>
        <b/>
        <sz val="18"/>
        <rFont val="Arial Black"/>
        <family val="2"/>
      </rPr>
      <t xml:space="preserve"> / </t>
    </r>
    <r>
      <rPr>
        <b/>
        <sz val="18"/>
        <color rgb="FFFF0000"/>
        <rFont val="Arial Black"/>
        <family val="2"/>
      </rPr>
      <t>TRAFIC</t>
    </r>
  </si>
  <si>
    <r>
      <rPr>
        <b/>
        <sz val="18"/>
        <color rgb="FFFF0000"/>
        <rFont val="Arial Black"/>
        <family val="2"/>
      </rPr>
      <t>9023</t>
    </r>
    <r>
      <rPr>
        <b/>
        <sz val="18"/>
        <rFont val="Arial Black"/>
        <family val="2"/>
      </rPr>
      <t xml:space="preserve"> / VL (GO)</t>
    </r>
  </si>
  <si>
    <r>
      <rPr>
        <b/>
        <sz val="18"/>
        <color rgb="FFFF0000"/>
        <rFont val="Arial Black"/>
        <family val="2"/>
      </rPr>
      <t>7010</t>
    </r>
    <r>
      <rPr>
        <b/>
        <sz val="18"/>
        <rFont val="Arial Black"/>
        <family val="2"/>
      </rPr>
      <t xml:space="preserve"> / </t>
    </r>
    <r>
      <rPr>
        <b/>
        <sz val="18"/>
        <color rgb="FFFF0000"/>
        <rFont val="Arial Black"/>
        <family val="2"/>
      </rPr>
      <t>TRAFIC</t>
    </r>
  </si>
  <si>
    <r>
      <rPr>
        <b/>
        <sz val="18"/>
        <color rgb="FFFF0000"/>
        <rFont val="Arial Black"/>
        <family val="2"/>
      </rPr>
      <t xml:space="preserve">9022 </t>
    </r>
    <r>
      <rPr>
        <b/>
        <sz val="18"/>
        <rFont val="Arial Black"/>
        <family val="2"/>
      </rPr>
      <t>/ VL (ZE)</t>
    </r>
  </si>
  <si>
    <r>
      <rPr>
        <b/>
        <sz val="18"/>
        <color rgb="FFFF0000"/>
        <rFont val="Arial Black"/>
        <family val="2"/>
      </rPr>
      <t>7011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</si>
  <si>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7012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</si>
  <si>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7013</t>
    </r>
    <r>
      <rPr>
        <b/>
        <sz val="18"/>
        <rFont val="Arial Black"/>
        <family val="2"/>
      </rPr>
      <t xml:space="preserve"> / HAYON</t>
    </r>
  </si>
  <si>
    <r>
      <rPr>
        <b/>
        <sz val="18"/>
        <color rgb="FFFF0000"/>
        <rFont val="Arial Black"/>
        <family val="2"/>
      </rPr>
      <t>7014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</si>
  <si>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7015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</si>
  <si>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 xml:space="preserve">7016 </t>
    </r>
    <r>
      <rPr>
        <b/>
        <sz val="18"/>
        <rFont val="Arial Black"/>
        <family val="2"/>
      </rPr>
      <t>/ VL (ZE)</t>
    </r>
  </si>
  <si>
    <r>
      <rPr>
        <b/>
        <sz val="18"/>
        <color rgb="FFFF0000"/>
        <rFont val="Arial Black"/>
        <family val="2"/>
      </rPr>
      <t>7017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</si>
  <si>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7018</t>
    </r>
    <r>
      <rPr>
        <b/>
        <sz val="18"/>
        <rFont val="Arial Black"/>
        <family val="2"/>
      </rPr>
      <t xml:space="preserve"> / VL (ZE)</t>
    </r>
  </si>
  <si>
    <r>
      <rPr>
        <b/>
        <sz val="18"/>
        <color rgb="FFFF0000"/>
        <rFont val="Arial Black"/>
        <family val="2"/>
      </rPr>
      <t>7019</t>
    </r>
    <r>
      <rPr>
        <b/>
        <sz val="18"/>
        <rFont val="Arial Black"/>
        <family val="2"/>
      </rPr>
      <t xml:space="preserve"> / VL (ZE)</t>
    </r>
  </si>
  <si>
    <r>
      <t>7020/</t>
    </r>
    <r>
      <rPr>
        <b/>
        <sz val="18"/>
        <color theme="1"/>
        <rFont val="Arial Black"/>
        <family val="2"/>
      </rPr>
      <t>VL (ZE)</t>
    </r>
    <r>
      <rPr>
        <b/>
        <sz val="18"/>
        <color rgb="FFFF0000"/>
        <rFont val="Arial Black"/>
        <family val="2"/>
      </rPr>
      <t xml:space="preserve">
</t>
    </r>
  </si>
  <si>
    <r>
      <rPr>
        <b/>
        <sz val="18"/>
        <color rgb="FFFF0000"/>
        <rFont val="Arial Black"/>
        <family val="2"/>
      </rPr>
      <t>9024</t>
    </r>
    <r>
      <rPr>
        <b/>
        <sz val="18"/>
        <rFont val="Arial Black"/>
        <family val="2"/>
      </rPr>
      <t xml:space="preserve"> / VL (ZE)</t>
    </r>
  </si>
  <si>
    <r>
      <t>SIGNATURES OBLIGATOIRE SI NON ,CONSTAT DE FAIT</t>
    </r>
    <r>
      <rPr>
        <b/>
        <u/>
        <sz val="16"/>
        <color rgb="FF0070C0"/>
        <rFont val="Arial Black"/>
        <family val="2"/>
      </rPr>
      <t xml:space="preserve"> VEILLER A TENIR VOS VEHICULES PROPRE (PAS DE COCHONERIES A L'INTERIEURE) SIGNALER A L'ENCADRANT LA MOINDRE ANOMALIE SUR L'ETAT DU VEHICULE ,MERCI POUR VOTRE COOPERATION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</si>
</sst>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.0"/>
    <numFmt numFmtId="166" formatCode="[$-F800]dddd\,\ mmmm\ dd\,\ yyyy"/>
  </numFmts>
  <fonts count="7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sz val="16"/>
      <name val="Arial"/>
      <family val="2"/>
    </font>
    <font>
      <b/>
      <i/>
      <sz val="10"/>
      <color indexed="23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6"/>
      <color indexed="10"/>
      <name val="Arial"/>
      <family val="2"/>
    </font>
    <font>
      <b/>
      <sz val="14"/>
      <name val="Arial"/>
      <family val="2"/>
    </font>
    <font>
      <i/>
      <sz val="8"/>
      <name val="Arial"/>
      <family val="2"/>
    </font>
    <font>
      <b/>
      <sz val="16"/>
      <color indexed="43"/>
      <name val="Arial"/>
      <family val="2"/>
    </font>
    <font>
      <sz val="22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Comic Sans MS"/>
      <family val="4"/>
    </font>
    <font>
      <sz val="10"/>
      <name val="Comic Sans MS"/>
      <family val="4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4"/>
      <color indexed="8"/>
      <name val="Helvetica"/>
      <family val="2"/>
    </font>
    <font>
      <b/>
      <strike/>
      <sz val="10"/>
      <name val="Arial"/>
      <family val="2"/>
    </font>
    <font>
      <b/>
      <sz val="9"/>
      <color rgb="FFFFFF00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  <font>
      <b/>
      <sz val="8"/>
      <color rgb="FF000000"/>
      <name val="Helvetica"/>
      <family val="2"/>
    </font>
    <font>
      <sz val="8"/>
      <color rgb="FF000000"/>
      <name val="Helvetica"/>
      <family val="2"/>
    </font>
    <font>
      <b/>
      <sz val="18"/>
      <color rgb="FFFF0000"/>
      <name val="Arial"/>
      <family val="2"/>
    </font>
    <font>
      <b/>
      <sz val="9"/>
      <color rgb="FFFF0000"/>
      <name val="Arial"/>
      <family val="2"/>
    </font>
    <font>
      <b/>
      <sz val="14"/>
      <color rgb="FF000000"/>
      <name val="Helvetica"/>
      <family val="2"/>
    </font>
    <font>
      <sz val="10"/>
      <name val="DejaVu Sans"/>
      <family val="2"/>
      <charset val="1"/>
    </font>
    <font>
      <b/>
      <sz val="10"/>
      <name val="DejaVu Sans"/>
    </font>
    <font>
      <b/>
      <sz val="10"/>
      <color rgb="FF800000"/>
      <name val="DejaVu Sans"/>
    </font>
    <font>
      <b/>
      <u/>
      <sz val="16"/>
      <color rgb="FFFF0000"/>
      <name val="Cambria"/>
      <family val="1"/>
      <scheme val="major"/>
    </font>
    <font>
      <b/>
      <sz val="18"/>
      <color rgb="FFFF0000"/>
      <name val="DejaVu Sans"/>
    </font>
    <font>
      <sz val="10"/>
      <color rgb="FF000000"/>
      <name val="Arial"/>
      <family val="2"/>
    </font>
    <font>
      <sz val="18"/>
      <name val="Arial Black"/>
      <family val="2"/>
    </font>
    <font>
      <sz val="10"/>
      <name val="Arial Black"/>
      <family val="2"/>
    </font>
    <font>
      <b/>
      <sz val="10"/>
      <name val="Arial Black"/>
      <family val="2"/>
    </font>
    <font>
      <b/>
      <u/>
      <sz val="14"/>
      <name val="Arial Black"/>
      <family val="2"/>
    </font>
    <font>
      <b/>
      <u/>
      <sz val="10"/>
      <color rgb="FFFF0000"/>
      <name val="Arial Black"/>
      <family val="2"/>
    </font>
    <font>
      <b/>
      <sz val="12"/>
      <name val="Arial Black"/>
      <family val="2"/>
    </font>
    <font>
      <b/>
      <sz val="18"/>
      <color rgb="FFFF0000"/>
      <name val="Arial Black"/>
      <family val="2"/>
    </font>
    <font>
      <b/>
      <u/>
      <sz val="16"/>
      <color rgb="FFFF0000"/>
      <name val="Arial Black"/>
      <family val="2"/>
    </font>
    <font>
      <b/>
      <u/>
      <sz val="20"/>
      <color rgb="FFFF0000"/>
      <name val="Arial Black"/>
      <family val="2"/>
    </font>
    <font>
      <b/>
      <u val="double"/>
      <sz val="28"/>
      <name val="Arial Black"/>
      <family val="2"/>
    </font>
    <font>
      <b/>
      <u/>
      <sz val="28"/>
      <color rgb="FFFF0000"/>
      <name val="Arial Black"/>
      <family val="2"/>
    </font>
    <font>
      <b/>
      <sz val="16"/>
      <color theme="4" tint="-0.249977111117893"/>
      <name val="Arial Black"/>
      <family val="2"/>
    </font>
    <font>
      <b/>
      <sz val="16"/>
      <color rgb="FF0070C0"/>
      <name val="Arial Black"/>
      <family val="2"/>
    </font>
    <font>
      <b/>
      <sz val="18"/>
      <name val="Arial Black"/>
      <family val="2"/>
    </font>
    <font>
      <b/>
      <sz val="20"/>
      <name val="Arial Black"/>
      <family val="2"/>
    </font>
    <font>
      <b/>
      <sz val="20"/>
      <color rgb="FF800000"/>
      <name val="Arial Black"/>
      <family val="2"/>
    </font>
    <font>
      <b/>
      <sz val="16"/>
      <color theme="1"/>
      <name val="Arial Black"/>
      <family val="2"/>
    </font>
    <font>
      <b/>
      <sz val="18"/>
      <color theme="1"/>
      <name val="Arial Black"/>
      <family val="2"/>
    </font>
    <font>
      <b/>
      <u/>
      <sz val="16"/>
      <color rgb="FF0070C0"/>
      <name val="Arial Black"/>
      <family val="2"/>
    </font>
    <font>
      <sz val="48"/>
      <name val="Arial Black"/>
      <family val="2"/>
    </font>
  </fonts>
  <fills count="3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13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DEEB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/>
        <bgColor rgb="FFCCFFFF"/>
      </patternFill>
    </fill>
    <fill>
      <patternFill patternType="solid">
        <fgColor rgb="FFFFFF00"/>
        <bgColor rgb="FFFF6600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CCFFFF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ck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33"/>
      </right>
      <top style="medium">
        <color rgb="FF99CCFF"/>
      </top>
      <bottom/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30" fillId="0" borderId="0"/>
    <xf numFmtId="9" fontId="1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4" fillId="0" borderId="0"/>
  </cellStyleXfs>
  <cellXfs count="44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0" xfId="0" applyFill="1" applyBorder="1"/>
    <xf numFmtId="0" fontId="0" fillId="2" borderId="0" xfId="0" applyFill="1"/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64" fontId="0" fillId="0" borderId="0" xfId="0" applyNumberFormat="1"/>
    <xf numFmtId="164" fontId="0" fillId="4" borderId="4" xfId="0" applyNumberFormat="1" applyFill="1" applyBorder="1"/>
    <xf numFmtId="0" fontId="11" fillId="0" borderId="0" xfId="0" applyFont="1" applyAlignment="1">
      <alignment horizontal="right"/>
    </xf>
    <xf numFmtId="164" fontId="12" fillId="0" borderId="2" xfId="0" applyNumberFormat="1" applyFont="1" applyBorder="1" applyAlignment="1">
      <alignment horizontal="center"/>
    </xf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/>
    <xf numFmtId="164" fontId="14" fillId="0" borderId="0" xfId="0" applyNumberFormat="1" applyFont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5" fillId="0" borderId="0" xfId="0" applyFont="1" applyFill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164" fontId="12" fillId="0" borderId="0" xfId="0" applyNumberFormat="1" applyFont="1" applyBorder="1" applyAlignment="1">
      <alignment horizontal="center"/>
    </xf>
    <xf numFmtId="0" fontId="0" fillId="0" borderId="14" xfId="0" applyBorder="1"/>
    <xf numFmtId="0" fontId="3" fillId="0" borderId="0" xfId="0" applyFont="1"/>
    <xf numFmtId="0" fontId="0" fillId="0" borderId="0" xfId="0" applyAlignment="1">
      <alignment horizontal="center" vertical="top"/>
    </xf>
    <xf numFmtId="0" fontId="2" fillId="2" borderId="0" xfId="0" applyFont="1" applyFill="1"/>
    <xf numFmtId="0" fontId="8" fillId="2" borderId="0" xfId="0" applyFont="1" applyFill="1" applyAlignment="1"/>
    <xf numFmtId="0" fontId="0" fillId="0" borderId="2" xfId="0" applyBorder="1"/>
    <xf numFmtId="0" fontId="0" fillId="0" borderId="15" xfId="0" applyBorder="1"/>
    <xf numFmtId="0" fontId="11" fillId="0" borderId="0" xfId="0" applyFont="1"/>
    <xf numFmtId="0" fontId="2" fillId="1" borderId="2" xfId="0" applyFont="1" applyFill="1" applyBorder="1"/>
    <xf numFmtId="0" fontId="2" fillId="1" borderId="16" xfId="0" applyFont="1" applyFill="1" applyBorder="1"/>
    <xf numFmtId="0" fontId="7" fillId="5" borderId="4" xfId="0" applyFont="1" applyFill="1" applyBorder="1" applyAlignment="1">
      <alignment horizontal="center" vertical="center"/>
    </xf>
    <xf numFmtId="0" fontId="0" fillId="2" borderId="0" xfId="0" applyFill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17" fillId="2" borderId="0" xfId="0" applyFont="1" applyFill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2" fillId="6" borderId="18" xfId="0" applyFont="1" applyFill="1" applyBorder="1" applyProtection="1">
      <protection locked="0"/>
    </xf>
    <xf numFmtId="0" fontId="9" fillId="3" borderId="2" xfId="0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2" fillId="6" borderId="2" xfId="0" applyFont="1" applyFill="1" applyBorder="1" applyProtection="1">
      <protection locked="0"/>
    </xf>
    <xf numFmtId="0" fontId="0" fillId="7" borderId="2" xfId="0" applyFill="1" applyBorder="1" applyAlignment="1" applyProtection="1">
      <protection locked="0"/>
    </xf>
    <xf numFmtId="0" fontId="2" fillId="6" borderId="3" xfId="0" applyFont="1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0" borderId="1" xfId="0" applyBorder="1"/>
    <xf numFmtId="0" fontId="0" fillId="0" borderId="19" xfId="0" applyBorder="1"/>
    <xf numFmtId="0" fontId="0" fillId="0" borderId="20" xfId="0" applyBorder="1"/>
    <xf numFmtId="164" fontId="0" fillId="0" borderId="0" xfId="0" applyNumberFormat="1" applyBorder="1"/>
    <xf numFmtId="0" fontId="2" fillId="8" borderId="18" xfId="0" applyFont="1" applyFill="1" applyBorder="1" applyProtection="1">
      <protection locked="0"/>
    </xf>
    <xf numFmtId="0" fontId="0" fillId="12" borderId="2" xfId="0" applyFill="1" applyBorder="1" applyAlignment="1" applyProtection="1">
      <alignment horizontal="center"/>
      <protection locked="0"/>
    </xf>
    <xf numFmtId="0" fontId="0" fillId="13" borderId="2" xfId="0" applyFill="1" applyBorder="1" applyAlignment="1" applyProtection="1">
      <alignment horizontal="center"/>
      <protection locked="0"/>
    </xf>
    <xf numFmtId="0" fontId="3" fillId="6" borderId="21" xfId="0" applyFont="1" applyFill="1" applyBorder="1"/>
    <xf numFmtId="0" fontId="0" fillId="6" borderId="21" xfId="0" applyFill="1" applyBorder="1"/>
    <xf numFmtId="0" fontId="0" fillId="7" borderId="22" xfId="0" applyFill="1" applyBorder="1" applyAlignment="1">
      <alignment horizontal="center"/>
    </xf>
    <xf numFmtId="0" fontId="3" fillId="6" borderId="3" xfId="0" applyFont="1" applyFill="1" applyBorder="1"/>
    <xf numFmtId="0" fontId="4" fillId="2" borderId="10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0" fillId="13" borderId="15" xfId="0" applyFill="1" applyBorder="1" applyAlignment="1" applyProtection="1">
      <alignment horizontal="center"/>
      <protection locked="0"/>
    </xf>
    <xf numFmtId="0" fontId="2" fillId="6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11" fillId="2" borderId="0" xfId="0" applyFont="1" applyFill="1" applyBorder="1"/>
    <xf numFmtId="0" fontId="6" fillId="6" borderId="26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30" fillId="0" borderId="0" xfId="0" applyFont="1"/>
    <xf numFmtId="164" fontId="30" fillId="0" borderId="0" xfId="0" applyNumberFormat="1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9" fontId="30" fillId="0" borderId="0" xfId="3" applyFont="1" applyFill="1" applyAlignment="1">
      <alignment horizontal="center"/>
    </xf>
    <xf numFmtId="0" fontId="2" fillId="14" borderId="13" xfId="0" applyFont="1" applyFill="1" applyBorder="1" applyAlignment="1">
      <alignment horizontal="center"/>
    </xf>
    <xf numFmtId="0" fontId="2" fillId="14" borderId="3" xfId="0" applyFont="1" applyFill="1" applyBorder="1" applyAlignment="1">
      <alignment horizontal="center"/>
    </xf>
    <xf numFmtId="0" fontId="0" fillId="14" borderId="23" xfId="0" applyFill="1" applyBorder="1"/>
    <xf numFmtId="0" fontId="0" fillId="14" borderId="20" xfId="0" applyFill="1" applyBorder="1"/>
    <xf numFmtId="0" fontId="2" fillId="15" borderId="26" xfId="0" applyFont="1" applyFill="1" applyBorder="1"/>
    <xf numFmtId="9" fontId="0" fillId="0" borderId="0" xfId="2" applyFont="1"/>
    <xf numFmtId="0" fontId="36" fillId="15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/>
    </xf>
    <xf numFmtId="165" fontId="0" fillId="2" borderId="0" xfId="0" applyNumberFormat="1" applyFill="1" applyBorder="1" applyProtection="1">
      <protection locked="0"/>
    </xf>
    <xf numFmtId="0" fontId="3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Border="1" applyAlignment="1">
      <alignment vertical="center"/>
    </xf>
    <xf numFmtId="0" fontId="0" fillId="0" borderId="26" xfId="0" applyBorder="1"/>
    <xf numFmtId="0" fontId="0" fillId="0" borderId="25" xfId="0" applyBorder="1"/>
    <xf numFmtId="1" fontId="2" fillId="16" borderId="4" xfId="0" applyNumberFormat="1" applyFont="1" applyFill="1" applyBorder="1" applyAlignment="1">
      <alignment horizontal="center" vertical="center"/>
    </xf>
    <xf numFmtId="0" fontId="2" fillId="16" borderId="29" xfId="0" applyFont="1" applyFill="1" applyBorder="1"/>
    <xf numFmtId="0" fontId="2" fillId="16" borderId="4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0" fillId="2" borderId="30" xfId="0" applyFill="1" applyBorder="1" applyProtection="1">
      <protection locked="0"/>
    </xf>
    <xf numFmtId="0" fontId="2" fillId="0" borderId="31" xfId="0" applyFont="1" applyBorder="1" applyAlignment="1" applyProtection="1">
      <alignment horizontal="center" wrapText="1"/>
      <protection locked="0"/>
    </xf>
    <xf numFmtId="0" fontId="2" fillId="0" borderId="7" xfId="0" applyFont="1" applyBorder="1" applyAlignment="1" applyProtection="1">
      <alignment horizontal="center" wrapText="1"/>
      <protection locked="0"/>
    </xf>
    <xf numFmtId="0" fontId="2" fillId="0" borderId="32" xfId="0" applyFont="1" applyBorder="1" applyAlignment="1" applyProtection="1">
      <alignment horizontal="center" vertical="top" wrapText="1"/>
      <protection locked="0"/>
    </xf>
    <xf numFmtId="0" fontId="2" fillId="6" borderId="33" xfId="0" applyFont="1" applyFill="1" applyBorder="1" applyProtection="1">
      <protection locked="0"/>
    </xf>
    <xf numFmtId="0" fontId="9" fillId="3" borderId="21" xfId="0" applyFont="1" applyFill="1" applyBorder="1" applyAlignment="1" applyProtection="1">
      <alignment horizontal="center"/>
      <protection locked="0"/>
    </xf>
    <xf numFmtId="0" fontId="0" fillId="12" borderId="21" xfId="0" applyFill="1" applyBorder="1" applyAlignment="1" applyProtection="1">
      <alignment horizontal="center"/>
      <protection locked="0"/>
    </xf>
    <xf numFmtId="0" fontId="0" fillId="13" borderId="22" xfId="0" applyFill="1" applyBorder="1" applyAlignment="1" applyProtection="1">
      <alignment horizontal="center"/>
      <protection locked="0"/>
    </xf>
    <xf numFmtId="0" fontId="2" fillId="6" borderId="13" xfId="0" applyFont="1" applyFill="1" applyBorder="1" applyProtection="1">
      <protection locked="0"/>
    </xf>
    <xf numFmtId="0" fontId="9" fillId="3" borderId="3" xfId="0" applyFont="1" applyFill="1" applyBorder="1" applyAlignment="1" applyProtection="1">
      <alignment horizontal="center"/>
      <protection locked="0"/>
    </xf>
    <xf numFmtId="0" fontId="0" fillId="12" borderId="3" xfId="0" applyFill="1" applyBorder="1" applyAlignment="1" applyProtection="1">
      <alignment horizontal="center"/>
      <protection locked="0"/>
    </xf>
    <xf numFmtId="0" fontId="0" fillId="13" borderId="34" xfId="0" applyFill="1" applyBorder="1" applyAlignment="1" applyProtection="1">
      <alignment horizontal="center"/>
      <protection locked="0"/>
    </xf>
    <xf numFmtId="0" fontId="0" fillId="13" borderId="35" xfId="0" applyFill="1" applyBorder="1" applyAlignment="1" applyProtection="1">
      <alignment horizontal="center"/>
      <protection locked="0"/>
    </xf>
    <xf numFmtId="0" fontId="2" fillId="8" borderId="13" xfId="0" applyFont="1" applyFill="1" applyBorder="1" applyProtection="1">
      <protection locked="0"/>
    </xf>
    <xf numFmtId="0" fontId="0" fillId="13" borderId="36" xfId="0" applyFill="1" applyBorder="1" applyAlignment="1" applyProtection="1">
      <alignment horizontal="center"/>
      <protection locked="0"/>
    </xf>
    <xf numFmtId="0" fontId="2" fillId="6" borderId="10" xfId="0" applyFont="1" applyFill="1" applyBorder="1" applyAlignment="1">
      <alignment horizontal="center"/>
    </xf>
    <xf numFmtId="0" fontId="0" fillId="13" borderId="3" xfId="0" applyFill="1" applyBorder="1" applyAlignment="1" applyProtection="1">
      <alignment horizontal="center"/>
      <protection locked="0"/>
    </xf>
    <xf numFmtId="0" fontId="37" fillId="17" borderId="37" xfId="0" applyFont="1" applyFill="1" applyBorder="1" applyProtection="1">
      <protection locked="0"/>
    </xf>
    <xf numFmtId="0" fontId="9" fillId="3" borderId="38" xfId="0" applyFont="1" applyFill="1" applyBorder="1" applyAlignment="1" applyProtection="1">
      <alignment horizontal="center"/>
      <protection locked="0"/>
    </xf>
    <xf numFmtId="0" fontId="0" fillId="12" borderId="38" xfId="0" applyFill="1" applyBorder="1" applyAlignment="1" applyProtection="1">
      <alignment horizontal="center"/>
      <protection locked="0"/>
    </xf>
    <xf numFmtId="0" fontId="0" fillId="13" borderId="39" xfId="0" applyFill="1" applyBorder="1" applyAlignment="1" applyProtection="1">
      <alignment horizontal="center"/>
      <protection locked="0"/>
    </xf>
    <xf numFmtId="0" fontId="2" fillId="6" borderId="4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/>
    </xf>
    <xf numFmtId="0" fontId="2" fillId="6" borderId="37" xfId="0" applyFont="1" applyFill="1" applyBorder="1" applyProtection="1">
      <protection locked="0"/>
    </xf>
    <xf numFmtId="0" fontId="0" fillId="13" borderId="38" xfId="0" applyFill="1" applyBorder="1" applyAlignment="1" applyProtection="1">
      <alignment horizontal="center"/>
      <protection locked="0"/>
    </xf>
    <xf numFmtId="0" fontId="0" fillId="12" borderId="39" xfId="0" applyFill="1" applyBorder="1" applyAlignment="1" applyProtection="1">
      <alignment horizontal="center"/>
      <protection locked="0"/>
    </xf>
    <xf numFmtId="0" fontId="2" fillId="6" borderId="40" xfId="0" applyFont="1" applyFill="1" applyBorder="1" applyAlignment="1">
      <alignment horizontal="center"/>
    </xf>
    <xf numFmtId="0" fontId="0" fillId="13" borderId="21" xfId="0" applyFill="1" applyBorder="1" applyAlignment="1" applyProtection="1">
      <alignment horizontal="center"/>
      <protection locked="0"/>
    </xf>
    <xf numFmtId="165" fontId="2" fillId="6" borderId="25" xfId="0" applyNumberFormat="1" applyFont="1" applyFill="1" applyBorder="1" applyAlignment="1">
      <alignment horizontal="center"/>
    </xf>
    <xf numFmtId="1" fontId="30" fillId="12" borderId="21" xfId="0" applyNumberFormat="1" applyFont="1" applyFill="1" applyBorder="1" applyAlignment="1" applyProtection="1">
      <alignment horizontal="center"/>
      <protection locked="0"/>
    </xf>
    <xf numFmtId="0" fontId="29" fillId="6" borderId="3" xfId="0" applyFont="1" applyFill="1" applyBorder="1" applyProtection="1">
      <protection locked="0"/>
    </xf>
    <xf numFmtId="0" fontId="30" fillId="12" borderId="21" xfId="0" applyFont="1" applyFill="1" applyBorder="1" applyAlignment="1" applyProtection="1">
      <alignment horizontal="center"/>
      <protection locked="0"/>
    </xf>
    <xf numFmtId="2" fontId="0" fillId="7" borderId="34" xfId="0" applyNumberFormat="1" applyFill="1" applyBorder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9" fillId="3" borderId="41" xfId="0" applyFont="1" applyFill="1" applyBorder="1" applyAlignment="1" applyProtection="1">
      <alignment horizontal="center"/>
      <protection locked="0"/>
    </xf>
    <xf numFmtId="0" fontId="0" fillId="13" borderId="42" xfId="0" applyFill="1" applyBorder="1" applyAlignment="1" applyProtection="1">
      <alignment horizontal="center"/>
      <protection locked="0"/>
    </xf>
    <xf numFmtId="0" fontId="30" fillId="0" borderId="0" xfId="2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0" fontId="2" fillId="18" borderId="43" xfId="0" applyFont="1" applyFill="1" applyBorder="1" applyAlignment="1"/>
    <xf numFmtId="0" fontId="2" fillId="18" borderId="44" xfId="0" applyFont="1" applyFill="1" applyBorder="1" applyAlignment="1"/>
    <xf numFmtId="0" fontId="12" fillId="0" borderId="35" xfId="0" applyFont="1" applyBorder="1" applyAlignment="1"/>
    <xf numFmtId="0" fontId="12" fillId="0" borderId="45" xfId="0" applyFont="1" applyBorder="1" applyAlignment="1"/>
    <xf numFmtId="0" fontId="2" fillId="14" borderId="0" xfId="0" applyFont="1" applyFill="1" applyBorder="1"/>
    <xf numFmtId="0" fontId="0" fillId="0" borderId="23" xfId="0" applyBorder="1"/>
    <xf numFmtId="0" fontId="11" fillId="0" borderId="27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19" borderId="0" xfId="0" applyFill="1"/>
    <xf numFmtId="0" fontId="38" fillId="20" borderId="72" xfId="0" applyFont="1" applyFill="1" applyBorder="1" applyAlignment="1">
      <alignment horizontal="center" vertical="center" wrapText="1"/>
    </xf>
    <xf numFmtId="0" fontId="39" fillId="21" borderId="2" xfId="0" applyFont="1" applyFill="1" applyBorder="1" applyAlignment="1">
      <alignment horizontal="left" vertical="center" wrapText="1"/>
    </xf>
    <xf numFmtId="0" fontId="40" fillId="21" borderId="2" xfId="0" applyFont="1" applyFill="1" applyBorder="1" applyAlignment="1">
      <alignment horizontal="left" vertical="center" wrapText="1"/>
    </xf>
    <xf numFmtId="0" fontId="40" fillId="21" borderId="2" xfId="0" applyFont="1" applyFill="1" applyBorder="1" applyAlignment="1">
      <alignment horizontal="right" vertical="center" wrapText="1"/>
    </xf>
    <xf numFmtId="0" fontId="40" fillId="21" borderId="2" xfId="0" applyFont="1" applyFill="1" applyBorder="1" applyAlignment="1">
      <alignment horizontal="center" vertical="center" wrapText="1"/>
    </xf>
    <xf numFmtId="14" fontId="2" fillId="0" borderId="0" xfId="0" applyNumberFormat="1" applyFont="1"/>
    <xf numFmtId="9" fontId="0" fillId="0" borderId="0" xfId="0" applyNumberFormat="1"/>
    <xf numFmtId="0" fontId="30" fillId="12" borderId="3" xfId="0" applyFont="1" applyFill="1" applyBorder="1" applyAlignment="1" applyProtection="1">
      <alignment horizontal="center"/>
      <protection locked="0"/>
    </xf>
    <xf numFmtId="0" fontId="30" fillId="12" borderId="36" xfId="0" applyFont="1" applyFill="1" applyBorder="1" applyAlignment="1" applyProtection="1">
      <alignment horizontal="center"/>
      <protection locked="0"/>
    </xf>
    <xf numFmtId="0" fontId="0" fillId="22" borderId="46" xfId="0" applyFill="1" applyBorder="1"/>
    <xf numFmtId="0" fontId="0" fillId="22" borderId="47" xfId="0" applyFill="1" applyBorder="1"/>
    <xf numFmtId="14" fontId="0" fillId="0" borderId="0" xfId="0" applyNumberFormat="1"/>
    <xf numFmtId="0" fontId="30" fillId="12" borderId="38" xfId="0" applyFon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30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12" borderId="52" xfId="0" applyFill="1" applyBorder="1" applyAlignment="1" applyProtection="1">
      <alignment horizontal="center"/>
      <protection locked="0"/>
    </xf>
    <xf numFmtId="0" fontId="0" fillId="12" borderId="53" xfId="0" applyFill="1" applyBorder="1" applyAlignment="1" applyProtection="1">
      <alignment horizontal="center"/>
      <protection locked="0"/>
    </xf>
    <xf numFmtId="0" fontId="12" fillId="14" borderId="0" xfId="0" applyFont="1" applyFill="1" applyBorder="1" applyAlignment="1">
      <alignment horizontal="center"/>
    </xf>
    <xf numFmtId="0" fontId="35" fillId="23" borderId="27" xfId="0" applyFont="1" applyFill="1" applyBorder="1" applyAlignment="1">
      <alignment horizontal="center" vertical="center"/>
    </xf>
    <xf numFmtId="0" fontId="2" fillId="23" borderId="25" xfId="0" applyFont="1" applyFill="1" applyBorder="1" applyAlignment="1">
      <alignment horizontal="center" vertical="center"/>
    </xf>
    <xf numFmtId="1" fontId="35" fillId="23" borderId="26" xfId="0" applyNumberFormat="1" applyFont="1" applyFill="1" applyBorder="1" applyAlignment="1">
      <alignment horizontal="center" vertical="center"/>
    </xf>
    <xf numFmtId="1" fontId="35" fillId="23" borderId="28" xfId="0" applyNumberFormat="1" applyFont="1" applyFill="1" applyBorder="1" applyAlignment="1">
      <alignment horizontal="center" vertical="center"/>
    </xf>
    <xf numFmtId="0" fontId="24" fillId="0" borderId="0" xfId="0" applyFont="1" applyFill="1"/>
    <xf numFmtId="0" fontId="25" fillId="0" borderId="0" xfId="0" applyFont="1" applyFill="1"/>
    <xf numFmtId="0" fontId="24" fillId="0" borderId="0" xfId="0" applyFont="1" applyFill="1" applyAlignment="1">
      <alignment horizontal="center"/>
    </xf>
    <xf numFmtId="0" fontId="24" fillId="0" borderId="0" xfId="0" applyFont="1" applyFill="1" applyBorder="1" applyAlignment="1"/>
    <xf numFmtId="0" fontId="25" fillId="0" borderId="0" xfId="0" applyFont="1" applyFill="1" applyAlignment="1">
      <alignment horizontal="left"/>
    </xf>
    <xf numFmtId="0" fontId="24" fillId="0" borderId="0" xfId="0" applyFont="1" applyFill="1" applyAlignment="1">
      <alignment horizontal="right"/>
    </xf>
    <xf numFmtId="0" fontId="16" fillId="0" borderId="0" xfId="0" applyFont="1" applyFill="1"/>
    <xf numFmtId="0" fontId="0" fillId="0" borderId="0" xfId="0" applyFill="1"/>
    <xf numFmtId="0" fontId="16" fillId="0" borderId="0" xfId="0" applyFont="1" applyFill="1" applyAlignment="1">
      <alignment vertical="top"/>
    </xf>
    <xf numFmtId="0" fontId="16" fillId="0" borderId="0" xfId="0" applyFont="1" applyFill="1" applyAlignment="1">
      <alignment horizontal="right"/>
    </xf>
    <xf numFmtId="0" fontId="0" fillId="0" borderId="0" xfId="0" applyFill="1" applyBorder="1" applyAlignment="1"/>
    <xf numFmtId="164" fontId="0" fillId="0" borderId="0" xfId="0" applyNumberFormat="1" applyFill="1"/>
    <xf numFmtId="0" fontId="26" fillId="0" borderId="40" xfId="0" applyFont="1" applyFill="1" applyBorder="1" applyAlignment="1">
      <alignment horizontal="centerContinuous" vertical="center"/>
    </xf>
    <xf numFmtId="0" fontId="27" fillId="0" borderId="62" xfId="0" applyFont="1" applyFill="1" applyBorder="1" applyAlignment="1">
      <alignment horizontal="centerContinuous"/>
    </xf>
    <xf numFmtId="0" fontId="27" fillId="0" borderId="29" xfId="0" applyFont="1" applyFill="1" applyBorder="1" applyAlignment="1">
      <alignment horizontal="centerContinuous" vertical="center"/>
    </xf>
    <xf numFmtId="0" fontId="0" fillId="0" borderId="0" xfId="0" applyFill="1" applyBorder="1"/>
    <xf numFmtId="0" fontId="26" fillId="0" borderId="10" xfId="0" applyFont="1" applyFill="1" applyBorder="1" applyAlignment="1">
      <alignment horizontal="centerContinuous" vertical="center"/>
    </xf>
    <xf numFmtId="0" fontId="27" fillId="0" borderId="14" xfId="0" applyFont="1" applyFill="1" applyBorder="1" applyAlignment="1">
      <alignment horizontal="centerContinuous"/>
    </xf>
    <xf numFmtId="0" fontId="27" fillId="0" borderId="14" xfId="0" applyFont="1" applyFill="1" applyBorder="1" applyAlignment="1">
      <alignment horizontal="centerContinuous" vertical="center"/>
    </xf>
    <xf numFmtId="0" fontId="0" fillId="0" borderId="23" xfId="0" applyFill="1" applyBorder="1"/>
    <xf numFmtId="0" fontId="42" fillId="0" borderId="15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Continuous" vertical="center" wrapText="1"/>
    </xf>
    <xf numFmtId="0" fontId="28" fillId="0" borderId="2" xfId="0" applyFont="1" applyFill="1" applyBorder="1" applyAlignment="1">
      <alignment horizontal="centerContinuous" vertical="center" wrapText="1"/>
    </xf>
    <xf numFmtId="0" fontId="23" fillId="0" borderId="2" xfId="0" applyFont="1" applyFill="1" applyBorder="1" applyAlignment="1">
      <alignment horizontal="centerContinuous" vertical="center"/>
    </xf>
    <xf numFmtId="0" fontId="42" fillId="0" borderId="2" xfId="0" applyFont="1" applyFill="1" applyBorder="1" applyAlignment="1">
      <alignment horizontal="centerContinuous" vertical="center"/>
    </xf>
    <xf numFmtId="0" fontId="29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/>
    <xf numFmtId="0" fontId="26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42" fillId="0" borderId="58" xfId="0" applyFont="1" applyFill="1" applyBorder="1" applyAlignment="1">
      <alignment horizontal="centerContinuous" vertical="center"/>
    </xf>
    <xf numFmtId="0" fontId="2" fillId="0" borderId="2" xfId="0" applyFont="1" applyFill="1" applyBorder="1"/>
    <xf numFmtId="0" fontId="27" fillId="0" borderId="62" xfId="0" applyFont="1" applyFill="1" applyBorder="1" applyAlignment="1">
      <alignment horizontal="centerContinuous" vertical="center"/>
    </xf>
    <xf numFmtId="0" fontId="0" fillId="0" borderId="29" xfId="0" applyFill="1" applyBorder="1"/>
    <xf numFmtId="0" fontId="0" fillId="0" borderId="2" xfId="0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3" fillId="0" borderId="0" xfId="0" applyFont="1" applyAlignment="1">
      <alignment horizontal="centerContinuous" vertical="center"/>
    </xf>
    <xf numFmtId="0" fontId="30" fillId="0" borderId="0" xfId="1"/>
    <xf numFmtId="0" fontId="2" fillId="0" borderId="0" xfId="1" applyFont="1"/>
    <xf numFmtId="0" fontId="30" fillId="0" borderId="3" xfId="1" applyBorder="1"/>
    <xf numFmtId="0" fontId="30" fillId="24" borderId="3" xfId="1" applyFill="1" applyBorder="1"/>
    <xf numFmtId="0" fontId="32" fillId="0" borderId="13" xfId="1" applyFont="1" applyBorder="1"/>
    <xf numFmtId="0" fontId="32" fillId="0" borderId="66" xfId="1" applyFont="1" applyFill="1" applyBorder="1"/>
    <xf numFmtId="0" fontId="32" fillId="0" borderId="3" xfId="1" applyFont="1" applyFill="1" applyBorder="1"/>
    <xf numFmtId="0" fontId="32" fillId="0" borderId="36" xfId="1" applyFont="1" applyFill="1" applyBorder="1"/>
    <xf numFmtId="0" fontId="32" fillId="0" borderId="67" xfId="1" applyFont="1" applyFill="1" applyBorder="1"/>
    <xf numFmtId="0" fontId="4" fillId="0" borderId="13" xfId="1" applyFont="1" applyBorder="1" applyAlignment="1">
      <alignment horizontal="right" wrapText="1"/>
    </xf>
    <xf numFmtId="0" fontId="30" fillId="0" borderId="2" xfId="1" applyBorder="1"/>
    <xf numFmtId="0" fontId="30" fillId="24" borderId="2" xfId="1" applyFill="1" applyBorder="1"/>
    <xf numFmtId="0" fontId="32" fillId="0" borderId="18" xfId="1" applyFont="1" applyBorder="1"/>
    <xf numFmtId="0" fontId="32" fillId="0" borderId="0" xfId="1" applyFont="1" applyFill="1" applyBorder="1"/>
    <xf numFmtId="0" fontId="32" fillId="0" borderId="8" xfId="1" applyFont="1" applyFill="1" applyBorder="1"/>
    <xf numFmtId="0" fontId="32" fillId="0" borderId="2" xfId="1" applyFont="1" applyFill="1" applyBorder="1"/>
    <xf numFmtId="0" fontId="32" fillId="0" borderId="5" xfId="1" applyFont="1" applyFill="1" applyBorder="1"/>
    <xf numFmtId="0" fontId="32" fillId="0" borderId="30" xfId="1" applyFont="1" applyFill="1" applyBorder="1"/>
    <xf numFmtId="0" fontId="4" fillId="0" borderId="50" xfId="1" applyFont="1" applyBorder="1"/>
    <xf numFmtId="0" fontId="30" fillId="0" borderId="21" xfId="1" applyBorder="1"/>
    <xf numFmtId="0" fontId="30" fillId="24" borderId="21" xfId="1" applyFill="1" applyBorder="1"/>
    <xf numFmtId="0" fontId="32" fillId="0" borderId="33" xfId="1" applyFont="1" applyBorder="1"/>
    <xf numFmtId="0" fontId="32" fillId="0" borderId="54" xfId="1" applyFont="1" applyFill="1" applyBorder="1"/>
    <xf numFmtId="0" fontId="32" fillId="0" borderId="21" xfId="1" applyFont="1" applyFill="1" applyBorder="1"/>
    <xf numFmtId="0" fontId="32" fillId="0" borderId="58" xfId="1" applyFont="1" applyFill="1" applyBorder="1"/>
    <xf numFmtId="0" fontId="32" fillId="0" borderId="68" xfId="1" applyFont="1" applyFill="1" applyBorder="1"/>
    <xf numFmtId="0" fontId="32" fillId="0" borderId="35" xfId="1" applyFont="1" applyFill="1" applyBorder="1"/>
    <xf numFmtId="0" fontId="32" fillId="0" borderId="45" xfId="1" applyFont="1" applyFill="1" applyBorder="1"/>
    <xf numFmtId="0" fontId="4" fillId="0" borderId="33" xfId="1" applyFont="1" applyBorder="1"/>
    <xf numFmtId="0" fontId="4" fillId="0" borderId="33" xfId="1" applyFont="1" applyFill="1" applyBorder="1"/>
    <xf numFmtId="0" fontId="30" fillId="0" borderId="7" xfId="1" applyBorder="1"/>
    <xf numFmtId="0" fontId="30" fillId="24" borderId="7" xfId="1" applyFill="1" applyBorder="1"/>
    <xf numFmtId="0" fontId="32" fillId="0" borderId="56" xfId="1" applyFont="1" applyBorder="1"/>
    <xf numFmtId="0" fontId="32" fillId="0" borderId="69" xfId="1" applyFont="1" applyFill="1" applyBorder="1"/>
    <xf numFmtId="0" fontId="32" fillId="0" borderId="61" xfId="1" applyFont="1" applyFill="1" applyBorder="1"/>
    <xf numFmtId="0" fontId="30" fillId="0" borderId="58" xfId="1" applyBorder="1"/>
    <xf numFmtId="0" fontId="30" fillId="24" borderId="58" xfId="1" applyFill="1" applyBorder="1"/>
    <xf numFmtId="0" fontId="32" fillId="0" borderId="57" xfId="1" applyFont="1" applyBorder="1"/>
    <xf numFmtId="0" fontId="32" fillId="0" borderId="70" xfId="1" applyFont="1" applyFill="1" applyBorder="1"/>
    <xf numFmtId="0" fontId="32" fillId="0" borderId="71" xfId="1" applyFont="1" applyFill="1" applyBorder="1"/>
    <xf numFmtId="0" fontId="4" fillId="0" borderId="34" xfId="1" applyFont="1" applyBorder="1" applyAlignment="1">
      <alignment horizontal="center"/>
    </xf>
    <xf numFmtId="0" fontId="4" fillId="18" borderId="34" xfId="1" applyFont="1" applyFill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14" borderId="34" xfId="1" applyFont="1" applyFill="1" applyBorder="1" applyAlignment="1">
      <alignment horizontal="center"/>
    </xf>
    <xf numFmtId="0" fontId="4" fillId="14" borderId="3" xfId="1" applyFont="1" applyFill="1" applyBorder="1" applyAlignment="1">
      <alignment horizontal="center"/>
    </xf>
    <xf numFmtId="0" fontId="4" fillId="25" borderId="3" xfId="1" applyFont="1" applyFill="1" applyBorder="1" applyAlignment="1">
      <alignment horizontal="center"/>
    </xf>
    <xf numFmtId="0" fontId="4" fillId="10" borderId="3" xfId="1" applyFont="1" applyFill="1" applyBorder="1" applyAlignment="1">
      <alignment horizontal="center"/>
    </xf>
    <xf numFmtId="0" fontId="4" fillId="18" borderId="3" xfId="1" applyFont="1" applyFill="1" applyBorder="1" applyAlignment="1">
      <alignment horizontal="center"/>
    </xf>
    <xf numFmtId="0" fontId="4" fillId="9" borderId="67" xfId="1" applyFont="1" applyFill="1" applyBorder="1" applyAlignment="1">
      <alignment horizontal="center"/>
    </xf>
    <xf numFmtId="0" fontId="4" fillId="10" borderId="13" xfId="1" applyFont="1" applyFill="1" applyBorder="1" applyAlignment="1">
      <alignment horizontal="center"/>
    </xf>
    <xf numFmtId="0" fontId="4" fillId="0" borderId="1" xfId="1" applyFont="1" applyBorder="1"/>
    <xf numFmtId="0" fontId="4" fillId="9" borderId="22" xfId="1" applyFont="1" applyFill="1" applyBorder="1" applyAlignment="1">
      <alignment horizontal="center"/>
    </xf>
    <xf numFmtId="0" fontId="4" fillId="18" borderId="22" xfId="1" applyFont="1" applyFill="1" applyBorder="1" applyAlignment="1">
      <alignment horizontal="center"/>
    </xf>
    <xf numFmtId="0" fontId="4" fillId="9" borderId="21" xfId="1" applyFont="1" applyFill="1" applyBorder="1" applyAlignment="1">
      <alignment horizontal="center"/>
    </xf>
    <xf numFmtId="0" fontId="4" fillId="14" borderId="22" xfId="1" applyFont="1" applyFill="1" applyBorder="1" applyAlignment="1">
      <alignment horizontal="center" wrapText="1"/>
    </xf>
    <xf numFmtId="0" fontId="4" fillId="25" borderId="21" xfId="1" applyFont="1" applyFill="1" applyBorder="1" applyAlignment="1">
      <alignment horizontal="center"/>
    </xf>
    <xf numFmtId="0" fontId="4" fillId="10" borderId="21" xfId="1" applyFont="1" applyFill="1" applyBorder="1" applyAlignment="1">
      <alignment horizontal="center"/>
    </xf>
    <xf numFmtId="0" fontId="4" fillId="18" borderId="21" xfId="1" applyFont="1" applyFill="1" applyBorder="1" applyAlignment="1">
      <alignment horizontal="center"/>
    </xf>
    <xf numFmtId="0" fontId="4" fillId="14" borderId="21" xfId="1" applyFont="1" applyFill="1" applyBorder="1" applyAlignment="1">
      <alignment horizontal="center"/>
    </xf>
    <xf numFmtId="0" fontId="4" fillId="9" borderId="45" xfId="1" applyFont="1" applyFill="1" applyBorder="1" applyAlignment="1">
      <alignment horizontal="center"/>
    </xf>
    <xf numFmtId="0" fontId="4" fillId="10" borderId="33" xfId="1" applyFont="1" applyFill="1" applyBorder="1" applyAlignment="1">
      <alignment horizontal="center"/>
    </xf>
    <xf numFmtId="0" fontId="4" fillId="0" borderId="10" xfId="1" applyFont="1" applyBorder="1"/>
    <xf numFmtId="0" fontId="30" fillId="18" borderId="0" xfId="1" applyFill="1" applyAlignment="1">
      <alignment wrapText="1"/>
    </xf>
    <xf numFmtId="0" fontId="30" fillId="14" borderId="0" xfId="1" applyFill="1"/>
    <xf numFmtId="0" fontId="5" fillId="0" borderId="0" xfId="1" applyFont="1"/>
    <xf numFmtId="0" fontId="3" fillId="14" borderId="0" xfId="1" applyFont="1" applyFill="1" applyBorder="1" applyAlignment="1">
      <alignment horizontal="center" wrapText="1"/>
    </xf>
    <xf numFmtId="0" fontId="3" fillId="0" borderId="0" xfId="1" applyFont="1" applyBorder="1" applyAlignment="1"/>
    <xf numFmtId="0" fontId="5" fillId="0" borderId="0" xfId="1" applyFont="1" applyBorder="1" applyAlignment="1"/>
    <xf numFmtId="0" fontId="5" fillId="18" borderId="0" xfId="1" applyFont="1" applyFill="1" applyBorder="1" applyAlignment="1">
      <alignment wrapText="1"/>
    </xf>
    <xf numFmtId="0" fontId="5" fillId="0" borderId="0" xfId="1" applyFont="1" applyBorder="1"/>
    <xf numFmtId="0" fontId="32" fillId="9" borderId="0" xfId="1" applyFont="1" applyFill="1"/>
    <xf numFmtId="14" fontId="4" fillId="10" borderId="0" xfId="1" applyNumberFormat="1" applyFont="1" applyFill="1" applyBorder="1" applyAlignment="1">
      <alignment horizontal="center"/>
    </xf>
    <xf numFmtId="0" fontId="4" fillId="10" borderId="0" xfId="1" applyFont="1" applyFill="1" applyBorder="1" applyAlignment="1">
      <alignment horizontal="right"/>
    </xf>
    <xf numFmtId="0" fontId="32" fillId="9" borderId="0" xfId="1" applyFont="1" applyFill="1" applyBorder="1"/>
    <xf numFmtId="1" fontId="4" fillId="9" borderId="0" xfId="1" applyNumberFormat="1" applyFont="1" applyFill="1" applyBorder="1" applyAlignment="1" applyProtection="1">
      <alignment horizontal="center"/>
    </xf>
    <xf numFmtId="0" fontId="4" fillId="9" borderId="0" xfId="1" applyFont="1" applyFill="1" applyBorder="1"/>
    <xf numFmtId="0" fontId="32" fillId="0" borderId="0" xfId="1" applyFont="1"/>
    <xf numFmtId="0" fontId="32" fillId="0" borderId="0" xfId="1" applyFont="1" applyBorder="1"/>
    <xf numFmtId="1" fontId="4" fillId="0" borderId="0" xfId="1" applyNumberFormat="1" applyFont="1" applyBorder="1" applyAlignment="1" applyProtection="1">
      <alignment horizontal="center"/>
    </xf>
    <xf numFmtId="0" fontId="4" fillId="0" borderId="0" xfId="1" applyFont="1" applyBorder="1"/>
    <xf numFmtId="0" fontId="32" fillId="0" borderId="0" xfId="1" applyFont="1" applyAlignment="1"/>
    <xf numFmtId="14" fontId="14" fillId="0" borderId="0" xfId="1" applyNumberFormat="1" applyFont="1"/>
    <xf numFmtId="0" fontId="31" fillId="0" borderId="0" xfId="1" applyFont="1"/>
    <xf numFmtId="166" fontId="22" fillId="0" borderId="0" xfId="0" applyNumberFormat="1" applyFont="1" applyBorder="1" applyAlignment="1">
      <alignment horizontal="right" vertical="center"/>
    </xf>
    <xf numFmtId="164" fontId="30" fillId="0" borderId="0" xfId="0" applyNumberFormat="1" applyFont="1" applyAlignment="1">
      <alignment horizontal="center"/>
    </xf>
    <xf numFmtId="9" fontId="30" fillId="0" borderId="0" xfId="0" applyNumberFormat="1" applyFont="1" applyAlignment="1">
      <alignment horizontal="center"/>
    </xf>
    <xf numFmtId="0" fontId="44" fillId="0" borderId="0" xfId="4"/>
    <xf numFmtId="0" fontId="45" fillId="0" borderId="0" xfId="4" applyFont="1"/>
    <xf numFmtId="0" fontId="44" fillId="0" borderId="0" xfId="4" applyAlignment="1">
      <alignment horizontal="center" vertical="center"/>
    </xf>
    <xf numFmtId="0" fontId="44" fillId="0" borderId="0" xfId="4" applyAlignment="1">
      <alignment horizontal="center" vertical="center" wrapText="1"/>
    </xf>
    <xf numFmtId="164" fontId="44" fillId="0" borderId="0" xfId="4" applyNumberFormat="1"/>
    <xf numFmtId="164" fontId="44" fillId="0" borderId="0" xfId="4" applyNumberFormat="1" applyAlignment="1">
      <alignment horizontal="center" vertical="center"/>
    </xf>
    <xf numFmtId="0" fontId="30" fillId="0" borderId="0" xfId="0" applyFont="1" applyAlignment="1">
      <alignment horizontal="right"/>
    </xf>
    <xf numFmtId="164" fontId="30" fillId="0" borderId="0" xfId="0" applyNumberFormat="1" applyFont="1" applyAlignment="1">
      <alignment horizontal="right"/>
    </xf>
    <xf numFmtId="0" fontId="1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0" fillId="0" borderId="0" xfId="0" applyFont="1" applyFill="1"/>
    <xf numFmtId="0" fontId="51" fillId="0" borderId="0" xfId="4" applyFont="1"/>
    <xf numFmtId="0" fontId="1" fillId="12" borderId="21" xfId="0" applyFont="1" applyFill="1" applyBorder="1" applyAlignment="1" applyProtection="1">
      <alignment horizontal="center"/>
      <protection locked="0"/>
    </xf>
    <xf numFmtId="164" fontId="1" fillId="4" borderId="4" xfId="0" applyNumberFormat="1" applyFont="1" applyFill="1" applyBorder="1"/>
    <xf numFmtId="0" fontId="1" fillId="12" borderId="2" xfId="0" applyFont="1" applyFill="1" applyBorder="1" applyAlignment="1" applyProtection="1">
      <alignment horizontal="center"/>
      <protection locked="0"/>
    </xf>
    <xf numFmtId="14" fontId="0" fillId="0" borderId="0" xfId="0" applyNumberFormat="1" applyFill="1"/>
    <xf numFmtId="0" fontId="1" fillId="12" borderId="38" xfId="0" applyFont="1" applyFill="1" applyBorder="1" applyAlignment="1" applyProtection="1">
      <alignment horizontal="center"/>
      <protection locked="0"/>
    </xf>
    <xf numFmtId="0" fontId="48" fillId="26" borderId="2" xfId="4" applyFont="1" applyFill="1" applyBorder="1" applyAlignment="1">
      <alignment horizontal="center" vertical="center"/>
    </xf>
    <xf numFmtId="0" fontId="45" fillId="26" borderId="2" xfId="4" applyFont="1" applyFill="1" applyBorder="1" applyAlignment="1">
      <alignment horizontal="center" vertical="center"/>
    </xf>
    <xf numFmtId="0" fontId="46" fillId="26" borderId="2" xfId="4" applyFont="1" applyFill="1" applyBorder="1" applyAlignment="1">
      <alignment horizontal="center" vertical="center"/>
    </xf>
    <xf numFmtId="0" fontId="52" fillId="27" borderId="2" xfId="4" applyFont="1" applyFill="1" applyBorder="1" applyAlignment="1">
      <alignment horizontal="center" vertical="center" wrapText="1"/>
    </xf>
    <xf numFmtId="0" fontId="52" fillId="28" borderId="2" xfId="4" applyFont="1" applyFill="1" applyBorder="1" applyAlignment="1">
      <alignment horizontal="center" vertical="center" wrapText="1"/>
    </xf>
    <xf numFmtId="0" fontId="52" fillId="12" borderId="2" xfId="4" applyFont="1" applyFill="1" applyBorder="1" applyAlignment="1">
      <alignment horizontal="center" vertical="center" wrapText="1"/>
    </xf>
    <xf numFmtId="0" fontId="53" fillId="0" borderId="0" xfId="4" applyFont="1" applyAlignment="1">
      <alignment horizontal="left"/>
    </xf>
    <xf numFmtId="0" fontId="45" fillId="30" borderId="2" xfId="4" applyFont="1" applyFill="1" applyBorder="1" applyAlignment="1">
      <alignment horizontal="center" vertical="center"/>
    </xf>
    <xf numFmtId="0" fontId="54" fillId="12" borderId="2" xfId="4" applyFont="1" applyFill="1" applyBorder="1" applyAlignment="1">
      <alignment horizontal="center" vertical="center" wrapText="1"/>
    </xf>
    <xf numFmtId="0" fontId="45" fillId="26" borderId="2" xfId="4" applyFont="1" applyFill="1" applyBorder="1" applyAlignment="1">
      <alignment horizontal="center" vertical="center" wrapText="1"/>
    </xf>
    <xf numFmtId="0" fontId="45" fillId="26" borderId="2" xfId="4" applyFont="1" applyFill="1" applyBorder="1" applyAlignment="1">
      <alignment vertical="center"/>
    </xf>
    <xf numFmtId="0" fontId="45" fillId="26" borderId="58" xfId="4" applyFont="1" applyFill="1" applyBorder="1" applyAlignment="1">
      <alignment vertical="center"/>
    </xf>
    <xf numFmtId="0" fontId="45" fillId="14" borderId="2" xfId="4" applyFont="1" applyFill="1" applyBorder="1" applyAlignment="1">
      <alignment horizontal="center" vertical="center"/>
    </xf>
    <xf numFmtId="0" fontId="45" fillId="12" borderId="2" xfId="4" applyFont="1" applyFill="1" applyBorder="1" applyAlignment="1">
      <alignment horizontal="center" vertical="center"/>
    </xf>
    <xf numFmtId="0" fontId="56" fillId="26" borderId="2" xfId="4" applyFont="1" applyFill="1" applyBorder="1" applyAlignment="1">
      <alignment horizontal="center" vertical="center"/>
    </xf>
    <xf numFmtId="0" fontId="61" fillId="30" borderId="2" xfId="4" applyFont="1" applyFill="1" applyBorder="1" applyAlignment="1">
      <alignment horizontal="center" vertical="center" wrapText="1"/>
    </xf>
    <xf numFmtId="0" fontId="62" fillId="30" borderId="2" xfId="4" applyFont="1" applyFill="1" applyBorder="1" applyAlignment="1">
      <alignment horizontal="center" vertical="center"/>
    </xf>
    <xf numFmtId="0" fontId="61" fillId="30" borderId="2" xfId="4" applyFont="1" applyFill="1" applyBorder="1" applyAlignment="1">
      <alignment vertical="center"/>
    </xf>
    <xf numFmtId="0" fontId="62" fillId="30" borderId="2" xfId="4" applyFont="1" applyFill="1" applyBorder="1" applyAlignment="1">
      <alignment horizontal="center" vertical="center" wrapText="1"/>
    </xf>
    <xf numFmtId="0" fontId="63" fillId="26" borderId="2" xfId="4" applyFont="1" applyFill="1" applyBorder="1" applyAlignment="1">
      <alignment horizontal="center" vertical="center"/>
    </xf>
    <xf numFmtId="0" fontId="63" fillId="26" borderId="2" xfId="4" applyFont="1" applyFill="1" applyBorder="1" applyAlignment="1">
      <alignment horizontal="center" vertical="center" wrapText="1"/>
    </xf>
    <xf numFmtId="0" fontId="64" fillId="26" borderId="7" xfId="4" applyFont="1" applyFill="1" applyBorder="1" applyAlignment="1">
      <alignment horizontal="center" vertical="center" wrapText="1"/>
    </xf>
    <xf numFmtId="0" fontId="64" fillId="26" borderId="2" xfId="4" applyFont="1" applyFill="1" applyBorder="1" applyAlignment="1">
      <alignment horizontal="center" vertical="center"/>
    </xf>
    <xf numFmtId="0" fontId="65" fillId="26" borderId="2" xfId="4" applyFont="1" applyFill="1" applyBorder="1" applyAlignment="1">
      <alignment horizontal="center" vertical="center"/>
    </xf>
    <xf numFmtId="0" fontId="64" fillId="26" borderId="71" xfId="4" applyFont="1" applyFill="1" applyBorder="1" applyAlignment="1">
      <alignment horizontal="center" vertical="center"/>
    </xf>
    <xf numFmtId="0" fontId="64" fillId="26" borderId="2" xfId="4" applyFont="1" applyFill="1" applyBorder="1" applyAlignment="1">
      <alignment horizontal="center" vertical="center" wrapText="1"/>
    </xf>
    <xf numFmtId="0" fontId="56" fillId="26" borderId="2" xfId="4" applyFont="1" applyFill="1" applyBorder="1" applyAlignment="1">
      <alignment horizontal="center" vertical="center" wrapText="1"/>
    </xf>
    <xf numFmtId="0" fontId="55" fillId="14" borderId="2" xfId="4" applyFont="1" applyFill="1" applyBorder="1" applyAlignment="1">
      <alignment horizontal="left" vertical="top" wrapText="1"/>
    </xf>
    <xf numFmtId="0" fontId="64" fillId="29" borderId="58" xfId="4" applyFont="1" applyFill="1" applyBorder="1" applyAlignment="1">
      <alignment horizontal="center" vertical="center" wrapText="1"/>
    </xf>
    <xf numFmtId="0" fontId="64" fillId="27" borderId="58" xfId="4" applyFont="1" applyFill="1" applyBorder="1" applyAlignment="1">
      <alignment horizontal="center" vertical="center" wrapText="1"/>
    </xf>
    <xf numFmtId="0" fontId="64" fillId="12" borderId="58" xfId="4" applyFont="1" applyFill="1" applyBorder="1" applyAlignment="1">
      <alignment horizontal="center" vertical="center" wrapText="1"/>
    </xf>
    <xf numFmtId="0" fontId="58" fillId="12" borderId="58" xfId="4" applyFont="1" applyFill="1" applyBorder="1" applyAlignment="1">
      <alignment horizontal="center" vertical="center" wrapText="1"/>
    </xf>
    <xf numFmtId="0" fontId="51" fillId="0" borderId="14" xfId="4" applyFont="1" applyBorder="1" applyAlignment="1">
      <alignment vertical="center"/>
    </xf>
    <xf numFmtId="0" fontId="44" fillId="0" borderId="14" xfId="4" applyBorder="1" applyAlignment="1">
      <alignment vertical="center"/>
    </xf>
    <xf numFmtId="0" fontId="44" fillId="0" borderId="23" xfId="4" applyBorder="1" applyAlignment="1">
      <alignment vertical="center"/>
    </xf>
    <xf numFmtId="164" fontId="44" fillId="0" borderId="0" xfId="4" applyNumberFormat="1" applyAlignment="1">
      <alignment vertical="center"/>
    </xf>
    <xf numFmtId="0" fontId="44" fillId="0" borderId="0" xfId="4" applyAlignment="1">
      <alignment vertical="center"/>
    </xf>
    <xf numFmtId="0" fontId="59" fillId="0" borderId="10" xfId="4" applyFont="1" applyBorder="1" applyAlignment="1">
      <alignment vertical="center"/>
    </xf>
    <xf numFmtId="0" fontId="4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2" fillId="6" borderId="49" xfId="0" applyFont="1" applyFill="1" applyBorder="1" applyAlignment="1">
      <alignment horizontal="center" vertical="center"/>
    </xf>
    <xf numFmtId="0" fontId="2" fillId="6" borderId="51" xfId="0" applyFont="1" applyFill="1" applyBorder="1" applyAlignment="1">
      <alignment horizontal="center" vertical="center"/>
    </xf>
    <xf numFmtId="2" fontId="2" fillId="0" borderId="26" xfId="0" applyNumberFormat="1" applyFont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2" fillId="6" borderId="5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4" fillId="7" borderId="54" xfId="0" applyFont="1" applyFill="1" applyBorder="1" applyAlignment="1" applyProtection="1">
      <alignment horizontal="center"/>
      <protection locked="0"/>
    </xf>
    <xf numFmtId="0" fontId="4" fillId="7" borderId="55" xfId="0" applyFont="1" applyFill="1" applyBorder="1" applyAlignment="1" applyProtection="1">
      <alignment horizontal="center"/>
      <protection locked="0"/>
    </xf>
    <xf numFmtId="0" fontId="2" fillId="0" borderId="27" xfId="0" applyFont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166" fontId="19" fillId="4" borderId="5" xfId="0" applyNumberFormat="1" applyFont="1" applyFill="1" applyBorder="1" applyAlignment="1">
      <alignment horizontal="center"/>
    </xf>
    <xf numFmtId="166" fontId="19" fillId="4" borderId="0" xfId="0" applyNumberFormat="1" applyFont="1" applyFill="1" applyBorder="1" applyAlignment="1">
      <alignment horizontal="center"/>
    </xf>
    <xf numFmtId="0" fontId="20" fillId="22" borderId="59" xfId="0" applyFont="1" applyFill="1" applyBorder="1" applyAlignment="1">
      <alignment horizontal="center"/>
    </xf>
    <xf numFmtId="0" fontId="20" fillId="22" borderId="60" xfId="0" applyFont="1" applyFill="1" applyBorder="1" applyAlignment="1">
      <alignment horizontal="center"/>
    </xf>
    <xf numFmtId="0" fontId="15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20" fontId="12" fillId="0" borderId="23" xfId="0" applyNumberFormat="1" applyFont="1" applyBorder="1" applyAlignment="1">
      <alignment horizontal="center" vertical="center" textRotation="90"/>
    </xf>
    <xf numFmtId="20" fontId="12" fillId="0" borderId="61" xfId="0" applyNumberFormat="1" applyFont="1" applyBorder="1" applyAlignment="1">
      <alignment horizontal="center" vertical="center" textRotation="90"/>
    </xf>
    <xf numFmtId="20" fontId="12" fillId="0" borderId="20" xfId="0" applyNumberFormat="1" applyFont="1" applyBorder="1" applyAlignment="1">
      <alignment horizontal="center" vertical="center" textRotation="90"/>
    </xf>
    <xf numFmtId="0" fontId="4" fillId="18" borderId="40" xfId="0" applyFont="1" applyFill="1" applyBorder="1" applyAlignment="1">
      <alignment horizontal="center" wrapText="1"/>
    </xf>
    <xf numFmtId="0" fontId="4" fillId="18" borderId="29" xfId="0" applyFont="1" applyFill="1" applyBorder="1" applyAlignment="1">
      <alignment horizontal="center" wrapText="1"/>
    </xf>
    <xf numFmtId="0" fontId="4" fillId="18" borderId="40" xfId="0" applyFont="1" applyFill="1" applyBorder="1" applyAlignment="1">
      <alignment horizontal="center"/>
    </xf>
    <xf numFmtId="0" fontId="4" fillId="18" borderId="29" xfId="0" applyFont="1" applyFill="1" applyBorder="1" applyAlignment="1">
      <alignment horizontal="center"/>
    </xf>
    <xf numFmtId="0" fontId="12" fillId="18" borderId="62" xfId="0" applyFont="1" applyFill="1" applyBorder="1" applyAlignment="1">
      <alignment horizontal="center"/>
    </xf>
    <xf numFmtId="0" fontId="12" fillId="18" borderId="29" xfId="0" applyFont="1" applyFill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16" fillId="18" borderId="26" xfId="0" applyFont="1" applyFill="1" applyBorder="1" applyAlignment="1">
      <alignment horizontal="center" vertical="center"/>
    </xf>
    <xf numFmtId="0" fontId="16" fillId="18" borderId="25" xfId="0" applyFont="1" applyFill="1" applyBorder="1" applyAlignment="1">
      <alignment horizontal="center" vertical="center"/>
    </xf>
    <xf numFmtId="0" fontId="12" fillId="0" borderId="57" xfId="0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14" borderId="35" xfId="0" applyFont="1" applyFill="1" applyBorder="1" applyAlignment="1">
      <alignment horizontal="center"/>
    </xf>
    <xf numFmtId="0" fontId="12" fillId="14" borderId="45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6" fontId="22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6" fontId="41" fillId="0" borderId="0" xfId="0" applyNumberFormat="1" applyFont="1" applyFill="1" applyAlignment="1">
      <alignment horizontal="center" vertical="center"/>
    </xf>
    <xf numFmtId="0" fontId="4" fillId="0" borderId="0" xfId="1" applyFont="1" applyBorder="1" applyAlignment="1"/>
    <xf numFmtId="0" fontId="32" fillId="0" borderId="0" xfId="1" applyFont="1" applyBorder="1" applyAlignment="1"/>
    <xf numFmtId="0" fontId="32" fillId="0" borderId="0" xfId="1" applyFont="1" applyAlignment="1"/>
    <xf numFmtId="14" fontId="4" fillId="11" borderId="0" xfId="1" applyNumberFormat="1" applyFont="1" applyFill="1" applyBorder="1" applyAlignment="1">
      <alignment horizontal="center"/>
    </xf>
    <xf numFmtId="0" fontId="57" fillId="0" borderId="1" xfId="4" applyFont="1" applyBorder="1" applyAlignment="1">
      <alignment vertical="top" wrapText="1"/>
    </xf>
    <xf numFmtId="0" fontId="66" fillId="0" borderId="0" xfId="0" applyFont="1" applyBorder="1" applyAlignment="1">
      <alignment vertical="top" wrapText="1"/>
    </xf>
    <xf numFmtId="0" fontId="66" fillId="0" borderId="9" xfId="0" applyFont="1" applyBorder="1" applyAlignment="1">
      <alignment vertical="top" wrapText="1"/>
    </xf>
    <xf numFmtId="0" fontId="66" fillId="0" borderId="24" xfId="0" applyFont="1" applyBorder="1" applyAlignment="1">
      <alignment vertical="top" wrapText="1"/>
    </xf>
    <xf numFmtId="166" fontId="69" fillId="0" borderId="0" xfId="4" applyNumberFormat="1" applyFont="1" applyBorder="1" applyAlignment="1">
      <alignment horizontal="center" vertical="center"/>
    </xf>
    <xf numFmtId="166" fontId="69" fillId="0" borderId="61" xfId="4" applyNumberFormat="1" applyFont="1" applyBorder="1" applyAlignment="1">
      <alignment horizontal="center" vertical="center"/>
    </xf>
    <xf numFmtId="166" fontId="69" fillId="0" borderId="24" xfId="4" applyNumberFormat="1" applyFont="1" applyBorder="1" applyAlignment="1">
      <alignment horizontal="center" vertical="center"/>
    </xf>
    <xf numFmtId="166" fontId="69" fillId="0" borderId="20" xfId="4" applyNumberFormat="1" applyFont="1" applyBorder="1" applyAlignment="1">
      <alignment horizontal="center" vertical="center"/>
    </xf>
    <xf numFmtId="0" fontId="64" fillId="26" borderId="7" xfId="4" applyFont="1" applyFill="1" applyBorder="1" applyAlignment="1">
      <alignment horizontal="center" vertical="center"/>
    </xf>
    <xf numFmtId="0" fontId="64" fillId="26" borderId="58" xfId="4" applyFont="1" applyFill="1" applyBorder="1" applyAlignment="1">
      <alignment horizontal="center" vertical="center"/>
    </xf>
    <xf numFmtId="0" fontId="47" fillId="0" borderId="0" xfId="4" applyFont="1" applyAlignment="1">
      <alignment horizontal="center" vertical="center"/>
    </xf>
    <xf numFmtId="0" fontId="47" fillId="0" borderId="73" xfId="4" applyFont="1" applyBorder="1" applyAlignment="1">
      <alignment horizontal="center" vertical="center"/>
    </xf>
    <xf numFmtId="166" fontId="50" fillId="0" borderId="0" xfId="4" applyNumberFormat="1" applyFont="1" applyAlignment="1">
      <alignment horizontal="center" vertical="center"/>
    </xf>
    <xf numFmtId="166" fontId="50" fillId="0" borderId="73" xfId="4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63" xfId="0" applyFont="1" applyBorder="1" applyAlignment="1">
      <alignment horizontal="center"/>
    </xf>
    <xf numFmtId="0" fontId="21" fillId="1" borderId="65" xfId="0" applyFont="1" applyFill="1" applyBorder="1" applyAlignment="1">
      <alignment horizontal="center"/>
    </xf>
    <xf numFmtId="0" fontId="21" fillId="1" borderId="63" xfId="0" applyFont="1" applyFill="1" applyBorder="1" applyAlignment="1">
      <alignment horizontal="center"/>
    </xf>
    <xf numFmtId="0" fontId="21" fillId="1" borderId="64" xfId="0" applyFont="1" applyFill="1" applyBorder="1" applyAlignment="1">
      <alignment horizontal="center"/>
    </xf>
    <xf numFmtId="164" fontId="16" fillId="1" borderId="63" xfId="0" applyNumberFormat="1" applyFont="1" applyFill="1" applyBorder="1" applyAlignment="1">
      <alignment horizontal="center"/>
    </xf>
    <xf numFmtId="164" fontId="16" fillId="1" borderId="64" xfId="0" applyNumberFormat="1" applyFont="1" applyFill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63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5">
    <cellStyle name="Normal" xfId="0" builtinId="0"/>
    <cellStyle name="Normal 2" xfId="1"/>
    <cellStyle name="Normal 3" xfId="4"/>
    <cellStyle name="Pourcentage" xfId="2" builtinId="5"/>
    <cellStyle name="Pourcentage 2" xfId="3"/>
  </cellStyles>
  <dxfs count="2"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indexed="41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321945</xdr:colOff>
      <xdr:row>2</xdr:row>
      <xdr:rowOff>142875</xdr:rowOff>
    </xdr:from>
    <xdr:to>
      <xdr:col>11</xdr:col>
      <xdr:colOff>396225</xdr:colOff>
      <xdr:row>5</xdr:row>
      <xdr:rowOff>85725</xdr:rowOff>
    </xdr:to>
    <xdr:sp macro="[0]!impr" textlink="">
      <xdr:nvSpPr>
        <xdr:cNvPr id="3" name="Oval 1"/>
        <xdr:cNvSpPr>
          <a:spLocks noChangeArrowheads="1"/>
        </xdr:cNvSpPr>
      </xdr:nvSpPr>
      <xdr:spPr bwMode="auto">
        <a:xfrm>
          <a:off x="8305800" y="561975"/>
          <a:ext cx="914400" cy="6572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1" i="1" u="none" strike="noStrike" baseline="0">
              <a:solidFill>
                <a:srgbClr val="FF0000"/>
              </a:solidFill>
              <a:latin typeface="Arial"/>
              <a:cs typeface="Arial"/>
            </a:rPr>
            <a:t>édition pacte</a:t>
          </a:r>
        </a:p>
      </xdr:txBody>
    </xdr:sp>
    <xdr:clientData/>
  </xdr:twoCellAnchor>
  <xdr:twoCellAnchor>
    <xdr:from>
      <xdr:col>6</xdr:col>
      <xdr:colOff>680085</xdr:colOff>
      <xdr:row>12</xdr:row>
      <xdr:rowOff>95250</xdr:rowOff>
    </xdr:from>
    <xdr:to>
      <xdr:col>7</xdr:col>
      <xdr:colOff>105156</xdr:colOff>
      <xdr:row>13</xdr:row>
      <xdr:rowOff>9525</xdr:rowOff>
    </xdr:to>
    <xdr:cxnSp macro="">
      <xdr:nvCxnSpPr>
        <xdr:cNvPr id="4" name="Connecteur droit avec flèche 3"/>
        <xdr:cNvCxnSpPr/>
      </xdr:nvCxnSpPr>
      <xdr:spPr>
        <a:xfrm>
          <a:off x="5610225" y="1724025"/>
          <a:ext cx="200025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680085</xdr:colOff>
      <xdr:row>13</xdr:row>
      <xdr:rowOff>66675</xdr:rowOff>
    </xdr:from>
    <xdr:to>
      <xdr:col>7</xdr:col>
      <xdr:colOff>133854</xdr:colOff>
      <xdr:row>13</xdr:row>
      <xdr:rowOff>152401</xdr:rowOff>
    </xdr:to>
    <xdr:cxnSp macro="">
      <xdr:nvCxnSpPr>
        <xdr:cNvPr id="6" name="Connecteur droit avec flèche 5"/>
        <xdr:cNvCxnSpPr/>
      </xdr:nvCxnSpPr>
      <xdr:spPr>
        <a:xfrm flipV="1">
          <a:off x="5610225" y="1866900"/>
          <a:ext cx="228600" cy="857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617221</xdr:colOff>
      <xdr:row>9</xdr:row>
      <xdr:rowOff>20955</xdr:rowOff>
    </xdr:from>
    <xdr:to>
      <xdr:col>14</xdr:col>
      <xdr:colOff>409575</xdr:colOff>
      <xdr:row>10</xdr:row>
      <xdr:rowOff>15240</xdr:rowOff>
    </xdr:to>
    <xdr:sp macro="[0]!imprA4" textlink="">
      <xdr:nvSpPr>
        <xdr:cNvPr id="3073" name="Oval 1"/>
        <xdr:cNvSpPr>
          <a:spLocks noChangeArrowheads="1"/>
        </xdr:cNvSpPr>
      </xdr:nvSpPr>
      <xdr:spPr bwMode="auto">
        <a:xfrm>
          <a:off x="7427596" y="2192655"/>
          <a:ext cx="1640204" cy="28956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édition des fiches</a:t>
          </a:r>
        </a:p>
      </xdr:txBody>
    </xdr:sp>
    <xdr:clientData/>
  </xdr:twoCellAnchor>
  <xdr:twoCellAnchor>
    <xdr:from>
      <xdr:col>13</xdr:col>
      <xdr:colOff>68580</xdr:colOff>
      <xdr:row>1</xdr:row>
      <xdr:rowOff>129540</xdr:rowOff>
    </xdr:from>
    <xdr:to>
      <xdr:col>15</xdr:col>
      <xdr:colOff>723900</xdr:colOff>
      <xdr:row>13</xdr:row>
      <xdr:rowOff>289560</xdr:rowOff>
    </xdr:to>
    <xdr:sp macro="" textlink="">
      <xdr:nvSpPr>
        <xdr:cNvPr id="80437" name="Line 2"/>
        <xdr:cNvSpPr>
          <a:spLocks noChangeShapeType="1"/>
        </xdr:cNvSpPr>
      </xdr:nvSpPr>
      <xdr:spPr bwMode="auto">
        <a:xfrm flipH="1" flipV="1">
          <a:off x="8481060" y="426720"/>
          <a:ext cx="1920240" cy="3154680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571500</xdr:colOff>
      <xdr:row>10</xdr:row>
      <xdr:rowOff>76200</xdr:rowOff>
    </xdr:from>
    <xdr:to>
      <xdr:col>14</xdr:col>
      <xdr:colOff>60960</xdr:colOff>
      <xdr:row>16</xdr:row>
      <xdr:rowOff>144780</xdr:rowOff>
    </xdr:to>
    <xdr:sp macro="" textlink="">
      <xdr:nvSpPr>
        <xdr:cNvPr id="80438" name="Line 3"/>
        <xdr:cNvSpPr>
          <a:spLocks noChangeShapeType="1"/>
        </xdr:cNvSpPr>
      </xdr:nvSpPr>
      <xdr:spPr bwMode="auto">
        <a:xfrm flipH="1" flipV="1">
          <a:off x="8343900" y="2499360"/>
          <a:ext cx="601980" cy="1905000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320040</xdr:colOff>
      <xdr:row>32</xdr:row>
      <xdr:rowOff>0</xdr:rowOff>
    </xdr:from>
    <xdr:to>
      <xdr:col>0</xdr:col>
      <xdr:colOff>327660</xdr:colOff>
      <xdr:row>32</xdr:row>
      <xdr:rowOff>182880</xdr:rowOff>
    </xdr:to>
    <xdr:sp macro="" textlink="">
      <xdr:nvSpPr>
        <xdr:cNvPr id="80439" name="Line 4"/>
        <xdr:cNvSpPr>
          <a:spLocks noChangeShapeType="1"/>
        </xdr:cNvSpPr>
      </xdr:nvSpPr>
      <xdr:spPr bwMode="auto">
        <a:xfrm>
          <a:off x="320040" y="8999220"/>
          <a:ext cx="7620" cy="182880"/>
        </a:xfrm>
        <a:prstGeom prst="line">
          <a:avLst/>
        </a:prstGeom>
        <a:noFill/>
        <a:ln w="762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552450</xdr:colOff>
          <xdr:row>5</xdr:row>
          <xdr:rowOff>828675</xdr:rowOff>
        </xdr:from>
        <xdr:to>
          <xdr:col>13</xdr:col>
          <xdr:colOff>228600</xdr:colOff>
          <xdr:row>6</xdr:row>
          <xdr:rowOff>581025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6</xdr:row>
          <xdr:rowOff>714375</xdr:rowOff>
        </xdr:from>
        <xdr:to>
          <xdr:col>13</xdr:col>
          <xdr:colOff>266700</xdr:colOff>
          <xdr:row>6</xdr:row>
          <xdr:rowOff>942975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Deux pages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209550</xdr:colOff>
          <xdr:row>5</xdr:row>
          <xdr:rowOff>19050</xdr:rowOff>
        </xdr:from>
        <xdr:to>
          <xdr:col>13</xdr:col>
          <xdr:colOff>504825</xdr:colOff>
          <xdr:row>5</xdr:row>
          <xdr:rowOff>285750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5</xdr:row>
          <xdr:rowOff>371475</xdr:rowOff>
        </xdr:from>
        <xdr:to>
          <xdr:col>13</xdr:col>
          <xdr:colOff>523875</xdr:colOff>
          <xdr:row>5</xdr:row>
          <xdr:rowOff>600075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Deux pages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358140</xdr:colOff>
      <xdr:row>18</xdr:row>
      <xdr:rowOff>142875</xdr:rowOff>
    </xdr:from>
    <xdr:to>
      <xdr:col>7</xdr:col>
      <xdr:colOff>546727</xdr:colOff>
      <xdr:row>21</xdr:row>
      <xdr:rowOff>28575</xdr:rowOff>
    </xdr:to>
    <xdr:sp macro="[0]!fichespildi" textlink="">
      <xdr:nvSpPr>
        <xdr:cNvPr id="2049" name="Oval 1"/>
        <xdr:cNvSpPr>
          <a:spLocks noChangeArrowheads="1"/>
        </xdr:cNvSpPr>
      </xdr:nvSpPr>
      <xdr:spPr bwMode="auto">
        <a:xfrm>
          <a:off x="4914900" y="3562350"/>
          <a:ext cx="1704975" cy="3714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édition des fiches</a:t>
          </a:r>
        </a:p>
      </xdr:txBody>
    </xdr:sp>
    <xdr:clientData/>
  </xdr:twoCellAnchor>
  <xdr:twoCellAnchor>
    <xdr:from>
      <xdr:col>7</xdr:col>
      <xdr:colOff>68580</xdr:colOff>
      <xdr:row>1</xdr:row>
      <xdr:rowOff>129540</xdr:rowOff>
    </xdr:from>
    <xdr:to>
      <xdr:col>8</xdr:col>
      <xdr:colOff>426720</xdr:colOff>
      <xdr:row>13</xdr:row>
      <xdr:rowOff>129540</xdr:rowOff>
    </xdr:to>
    <xdr:sp macro="" textlink="">
      <xdr:nvSpPr>
        <xdr:cNvPr id="78760" name="Line 2"/>
        <xdr:cNvSpPr>
          <a:spLocks noChangeShapeType="1"/>
        </xdr:cNvSpPr>
      </xdr:nvSpPr>
      <xdr:spPr bwMode="auto">
        <a:xfrm flipH="1" flipV="1">
          <a:off x="6339840" y="426720"/>
          <a:ext cx="1150620" cy="2072640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16</xdr:row>
      <xdr:rowOff>144780</xdr:rowOff>
    </xdr:from>
    <xdr:to>
      <xdr:col>8</xdr:col>
      <xdr:colOff>167640</xdr:colOff>
      <xdr:row>18</xdr:row>
      <xdr:rowOff>106680</xdr:rowOff>
    </xdr:to>
    <xdr:sp macro="" textlink="">
      <xdr:nvSpPr>
        <xdr:cNvPr id="78761" name="Line 3"/>
        <xdr:cNvSpPr>
          <a:spLocks noChangeShapeType="1"/>
        </xdr:cNvSpPr>
      </xdr:nvSpPr>
      <xdr:spPr bwMode="auto">
        <a:xfrm flipH="1">
          <a:off x="5897880" y="3116580"/>
          <a:ext cx="1333500" cy="495300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2"/>
  <sheetViews>
    <sheetView topLeftCell="A10" workbookViewId="0">
      <selection activeCell="H14" sqref="H14"/>
    </sheetView>
  </sheetViews>
  <sheetFormatPr baseColWidth="10" defaultRowHeight="12.75" x14ac:dyDescent="0.2"/>
  <cols>
    <col min="2" max="2" width="13.5703125" customWidth="1"/>
    <col min="3" max="4" width="14.7109375" customWidth="1"/>
    <col min="5" max="5" width="14.85546875" customWidth="1"/>
    <col min="6" max="6" width="24.140625" customWidth="1"/>
    <col min="7" max="7" width="14.85546875" bestFit="1" customWidth="1"/>
    <col min="8" max="8" width="11.7109375" customWidth="1"/>
  </cols>
  <sheetData>
    <row r="1" spans="1:9" x14ac:dyDescent="0.2">
      <c r="A1" s="35" t="s">
        <v>97</v>
      </c>
      <c r="B1" s="35" t="s">
        <v>103</v>
      </c>
      <c r="C1" s="35" t="s">
        <v>98</v>
      </c>
      <c r="D1" s="35" t="s">
        <v>99</v>
      </c>
      <c r="E1" s="35" t="s">
        <v>100</v>
      </c>
      <c r="F1" s="35" t="s">
        <v>101</v>
      </c>
      <c r="G1" s="35" t="s">
        <v>106</v>
      </c>
      <c r="H1" s="35" t="s">
        <v>108</v>
      </c>
      <c r="I1" s="35" t="s">
        <v>102</v>
      </c>
    </row>
    <row r="2" spans="1:9" x14ac:dyDescent="0.2">
      <c r="A2" s="35"/>
      <c r="B2" s="35" t="s">
        <v>4</v>
      </c>
      <c r="C2" s="35" t="s">
        <v>104</v>
      </c>
      <c r="D2" s="35" t="s">
        <v>89</v>
      </c>
      <c r="E2" s="35" t="s">
        <v>107</v>
      </c>
      <c r="F2" s="35" t="s">
        <v>105</v>
      </c>
      <c r="G2" s="35" t="s">
        <v>121</v>
      </c>
      <c r="H2" s="35" t="s">
        <v>18</v>
      </c>
      <c r="I2" s="3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53"/>
  <sheetViews>
    <sheetView zoomScaleNormal="100" workbookViewId="0">
      <selection activeCell="C7" sqref="C7"/>
    </sheetView>
  </sheetViews>
  <sheetFormatPr baseColWidth="10" defaultRowHeight="12.75" x14ac:dyDescent="0.2"/>
  <cols>
    <col min="1" max="1" width="17.85546875" customWidth="1"/>
    <col min="2" max="2" width="7.28515625" customWidth="1"/>
    <col min="3" max="5" width="11.28515625" customWidth="1"/>
    <col min="6" max="6" width="15.28515625" customWidth="1"/>
    <col min="7" max="7" width="11.28515625" customWidth="1"/>
    <col min="8" max="8" width="12" customWidth="1"/>
    <col min="9" max="9" width="10.85546875" bestFit="1" customWidth="1"/>
    <col min="10" max="10" width="11.42578125" style="186"/>
    <col min="11" max="11" width="12.7109375" style="186" bestFit="1" customWidth="1"/>
    <col min="12" max="15" width="11.42578125" style="186"/>
  </cols>
  <sheetData>
    <row r="1" spans="1:18" ht="20.25" x14ac:dyDescent="0.3">
      <c r="A1" s="376" t="s">
        <v>109</v>
      </c>
      <c r="B1" s="376"/>
      <c r="C1" s="376"/>
      <c r="D1" s="376"/>
      <c r="E1" s="376"/>
      <c r="F1" s="376"/>
      <c r="G1" s="376"/>
      <c r="H1" s="376"/>
      <c r="I1" s="34"/>
    </row>
    <row r="2" spans="1:18" x14ac:dyDescent="0.2">
      <c r="A2" s="41"/>
      <c r="B2" s="41"/>
      <c r="C2" s="41"/>
      <c r="D2" s="41"/>
      <c r="E2" s="41"/>
      <c r="F2" s="4"/>
      <c r="G2" s="4"/>
      <c r="H2" s="4"/>
      <c r="I2" s="4"/>
    </row>
    <row r="3" spans="1:18" ht="27" x14ac:dyDescent="0.35">
      <c r="A3" s="42" t="s">
        <v>4</v>
      </c>
      <c r="B3" s="381">
        <f ca="1">TODAY()</f>
        <v>43184</v>
      </c>
      <c r="C3" s="382"/>
      <c r="D3" s="382"/>
      <c r="E3" s="382"/>
      <c r="F3" s="382"/>
      <c r="G3" s="382"/>
      <c r="H3" s="4"/>
      <c r="I3" s="4"/>
    </row>
    <row r="4" spans="1:18" ht="13.5" thickBot="1" x14ac:dyDescent="0.25">
      <c r="A4" s="43"/>
      <c r="B4" s="44"/>
      <c r="C4" s="44"/>
      <c r="D4" s="44"/>
      <c r="E4" s="41"/>
      <c r="F4" s="4"/>
      <c r="G4" s="4"/>
      <c r="H4" s="4"/>
      <c r="I4" s="4"/>
    </row>
    <row r="5" spans="1:18" ht="35.25" customHeight="1" x14ac:dyDescent="0.25">
      <c r="A5" s="45"/>
      <c r="B5" s="46"/>
      <c r="C5" s="377" t="s">
        <v>132</v>
      </c>
      <c r="D5" s="377"/>
      <c r="E5" s="378"/>
      <c r="F5" s="66"/>
      <c r="G5" s="67"/>
      <c r="H5" s="68"/>
      <c r="I5" s="4"/>
    </row>
    <row r="6" spans="1:18" ht="26.25" customHeight="1" thickBot="1" x14ac:dyDescent="0.25">
      <c r="A6" s="49"/>
      <c r="B6" s="105"/>
      <c r="C6" s="106" t="s">
        <v>93</v>
      </c>
      <c r="D6" s="107" t="s">
        <v>94</v>
      </c>
      <c r="E6" s="108" t="s">
        <v>137</v>
      </c>
      <c r="F6" s="69" t="s">
        <v>110</v>
      </c>
      <c r="G6" s="70" t="s">
        <v>111</v>
      </c>
      <c r="H6" s="71" t="s">
        <v>112</v>
      </c>
      <c r="I6" s="4"/>
      <c r="R6" s="164">
        <f ca="1">TODAY()+N21</f>
        <v>43184</v>
      </c>
    </row>
    <row r="7" spans="1:18" x14ac:dyDescent="0.2">
      <c r="A7" s="109" t="s">
        <v>116</v>
      </c>
      <c r="B7" s="110">
        <v>50</v>
      </c>
      <c r="C7" s="137"/>
      <c r="D7" s="320"/>
      <c r="E7" s="112"/>
      <c r="F7" s="73">
        <f>C7+D7</f>
        <v>0</v>
      </c>
      <c r="G7" s="101">
        <f>(F7*B7)+(F8*B8)</f>
        <v>0</v>
      </c>
      <c r="H7" s="104" t="s">
        <v>117</v>
      </c>
      <c r="I7" s="4"/>
    </row>
    <row r="8" spans="1:18" ht="13.5" thickBot="1" x14ac:dyDescent="0.25">
      <c r="A8" s="113" t="s">
        <v>118</v>
      </c>
      <c r="B8" s="114">
        <v>25</v>
      </c>
      <c r="C8" s="160"/>
      <c r="D8" s="160"/>
      <c r="E8" s="116"/>
      <c r="F8" s="91">
        <f>C8+D8</f>
        <v>0</v>
      </c>
      <c r="G8" s="102"/>
      <c r="H8" s="103"/>
      <c r="I8" s="4"/>
    </row>
    <row r="9" spans="1:18" x14ac:dyDescent="0.2">
      <c r="A9" s="109" t="s">
        <v>123</v>
      </c>
      <c r="B9" s="110">
        <v>100</v>
      </c>
      <c r="C9" s="133"/>
      <c r="D9" s="111"/>
      <c r="E9" s="117"/>
      <c r="F9" s="120">
        <f>C9+D9</f>
        <v>0</v>
      </c>
      <c r="G9" s="372">
        <f>(F9*B9)+(F10*C10)+(F11*B11)</f>
        <v>0</v>
      </c>
      <c r="H9" s="374" t="s">
        <v>124</v>
      </c>
      <c r="I9" s="4"/>
      <c r="K9" s="323">
        <f ca="1">TODAY()</f>
        <v>43184</v>
      </c>
    </row>
    <row r="10" spans="1:18" x14ac:dyDescent="0.2">
      <c r="A10" s="47" t="s">
        <v>125</v>
      </c>
      <c r="B10" s="48">
        <v>80</v>
      </c>
      <c r="C10" s="61"/>
      <c r="D10" s="60"/>
      <c r="E10" s="72"/>
      <c r="F10" s="73">
        <f>C10+D10</f>
        <v>0</v>
      </c>
      <c r="G10" s="379"/>
      <c r="H10" s="380"/>
      <c r="I10" s="4"/>
    </row>
    <row r="11" spans="1:18" ht="13.5" thickBot="1" x14ac:dyDescent="0.25">
      <c r="A11" s="113" t="s">
        <v>126</v>
      </c>
      <c r="B11" s="114">
        <v>400</v>
      </c>
      <c r="C11" s="121"/>
      <c r="D11" s="115"/>
      <c r="E11" s="161"/>
      <c r="F11" s="134">
        <f>C11+D11+(E11/400)</f>
        <v>0</v>
      </c>
      <c r="G11" s="373"/>
      <c r="H11" s="375"/>
      <c r="I11" s="4"/>
    </row>
    <row r="12" spans="1:18" ht="13.5" thickBot="1" x14ac:dyDescent="0.25">
      <c r="A12" s="109" t="s">
        <v>113</v>
      </c>
      <c r="B12" s="110">
        <v>380</v>
      </c>
      <c r="C12" s="135"/>
      <c r="D12" s="111"/>
      <c r="E12" s="117"/>
      <c r="F12" s="177">
        <f t="shared" ref="F12:F19" si="0">C12+D12</f>
        <v>0</v>
      </c>
      <c r="G12" s="372">
        <f>(F12*B12)+(F13*B13)</f>
        <v>0</v>
      </c>
      <c r="H12" s="88" t="s">
        <v>133</v>
      </c>
      <c r="I12" s="4"/>
    </row>
    <row r="13" spans="1:18" ht="13.5" thickBot="1" x14ac:dyDescent="0.25">
      <c r="A13" s="47" t="s">
        <v>115</v>
      </c>
      <c r="B13" s="48">
        <v>34</v>
      </c>
      <c r="C13" s="322"/>
      <c r="D13" s="60"/>
      <c r="E13" s="72"/>
      <c r="F13" s="178">
        <f>C13+D13</f>
        <v>0</v>
      </c>
      <c r="G13" s="373"/>
      <c r="H13" s="98">
        <f>F12+F14</f>
        <v>0</v>
      </c>
      <c r="I13" s="99" t="s">
        <v>138</v>
      </c>
    </row>
    <row r="14" spans="1:18" ht="13.5" thickBot="1" x14ac:dyDescent="0.25">
      <c r="A14" s="59" t="s">
        <v>90</v>
      </c>
      <c r="B14" s="48">
        <v>380</v>
      </c>
      <c r="C14" s="60"/>
      <c r="D14" s="322"/>
      <c r="E14" s="72"/>
      <c r="F14" s="175">
        <f t="shared" si="0"/>
        <v>0</v>
      </c>
      <c r="G14" s="101">
        <f>(F14*B14)+(F15*B15)</f>
        <v>0</v>
      </c>
      <c r="H14" s="90">
        <f>G12+G14</f>
        <v>0</v>
      </c>
      <c r="I14" s="4"/>
    </row>
    <row r="15" spans="1:18" ht="13.5" thickBot="1" x14ac:dyDescent="0.25">
      <c r="A15" s="118" t="s">
        <v>91</v>
      </c>
      <c r="B15" s="114">
        <v>100</v>
      </c>
      <c r="C15" s="115"/>
      <c r="D15" s="160"/>
      <c r="E15" s="119"/>
      <c r="F15" s="176">
        <f t="shared" si="0"/>
        <v>0</v>
      </c>
      <c r="G15" s="102"/>
      <c r="H15" s="100">
        <f>F13+F15</f>
        <v>0</v>
      </c>
      <c r="I15" s="99" t="s">
        <v>139</v>
      </c>
      <c r="P15" s="164">
        <f ca="1">TODAY()</f>
        <v>43184</v>
      </c>
    </row>
    <row r="16" spans="1:18" ht="13.5" thickBot="1" x14ac:dyDescent="0.25">
      <c r="A16" s="122" t="s">
        <v>153</v>
      </c>
      <c r="B16" s="123">
        <v>150</v>
      </c>
      <c r="C16" s="324"/>
      <c r="D16" s="165"/>
      <c r="E16" s="125"/>
      <c r="F16" s="126">
        <f t="shared" si="0"/>
        <v>0</v>
      </c>
      <c r="G16" s="372">
        <f>(F16*B16)+(F17*B17)</f>
        <v>0</v>
      </c>
      <c r="H16" s="374" t="s">
        <v>119</v>
      </c>
      <c r="I16" s="4"/>
    </row>
    <row r="17" spans="1:13" ht="13.5" thickBot="1" x14ac:dyDescent="0.25">
      <c r="A17" s="122" t="s">
        <v>154</v>
      </c>
      <c r="B17" s="140">
        <v>400</v>
      </c>
      <c r="C17" s="172"/>
      <c r="D17" s="173"/>
      <c r="E17" s="141"/>
      <c r="F17" s="120">
        <f>C17+D17</f>
        <v>0</v>
      </c>
      <c r="G17" s="373"/>
      <c r="H17" s="375"/>
      <c r="I17" s="4"/>
    </row>
    <row r="18" spans="1:13" x14ac:dyDescent="0.2">
      <c r="A18" s="109" t="s">
        <v>120</v>
      </c>
      <c r="B18" s="110">
        <v>400</v>
      </c>
      <c r="C18" s="111"/>
      <c r="D18" s="111"/>
      <c r="E18" s="117"/>
      <c r="F18" s="120">
        <f t="shared" si="0"/>
        <v>0</v>
      </c>
      <c r="G18" s="372">
        <f>(F18*B18)+(F19*B19)</f>
        <v>0</v>
      </c>
      <c r="H18" s="374" t="s">
        <v>121</v>
      </c>
      <c r="I18" s="4"/>
    </row>
    <row r="19" spans="1:13" ht="13.5" thickBot="1" x14ac:dyDescent="0.25">
      <c r="A19" s="113" t="s">
        <v>122</v>
      </c>
      <c r="B19" s="114">
        <v>100</v>
      </c>
      <c r="C19" s="115"/>
      <c r="D19" s="115"/>
      <c r="E19" s="119"/>
      <c r="F19" s="127">
        <f t="shared" si="0"/>
        <v>0</v>
      </c>
      <c r="G19" s="373"/>
      <c r="H19" s="375"/>
      <c r="I19" s="4"/>
    </row>
    <row r="20" spans="1:13" ht="13.5" thickBot="1" x14ac:dyDescent="0.25">
      <c r="A20" s="129" t="s">
        <v>192</v>
      </c>
      <c r="B20" s="123">
        <v>50</v>
      </c>
      <c r="C20" s="124"/>
      <c r="D20" s="130"/>
      <c r="E20" s="131"/>
      <c r="F20" s="132">
        <f>E20/50</f>
        <v>0</v>
      </c>
      <c r="G20" s="74">
        <f>F20*B20</f>
        <v>0</v>
      </c>
      <c r="H20" s="75" t="s">
        <v>18</v>
      </c>
      <c r="I20" s="4"/>
    </row>
    <row r="21" spans="1:13" ht="12.75" customHeight="1" x14ac:dyDescent="0.2">
      <c r="A21" s="50"/>
      <c r="B21" s="92"/>
      <c r="C21" s="50"/>
      <c r="D21" s="50"/>
      <c r="E21" s="50"/>
      <c r="F21" s="50"/>
      <c r="G21" s="363">
        <f>SUM(G12:G20)</f>
        <v>0</v>
      </c>
      <c r="H21" s="128" t="s">
        <v>5</v>
      </c>
      <c r="I21" s="4"/>
    </row>
    <row r="22" spans="1:13" ht="12.75" customHeight="1" thickBot="1" x14ac:dyDescent="0.25">
      <c r="A22" s="49"/>
      <c r="B22" s="50"/>
      <c r="C22" s="50"/>
      <c r="D22" s="50"/>
      <c r="E22" s="50"/>
      <c r="F22" s="50"/>
      <c r="G22" s="364"/>
      <c r="H22" s="76" t="s">
        <v>6</v>
      </c>
      <c r="I22" s="4"/>
      <c r="M22" s="323">
        <f ca="1">TODAY()</f>
        <v>43184</v>
      </c>
    </row>
    <row r="23" spans="1:13" ht="5.25" customHeight="1" x14ac:dyDescent="0.2">
      <c r="A23" s="49"/>
      <c r="B23" s="50"/>
      <c r="C23" s="50"/>
      <c r="D23" s="50"/>
      <c r="E23" s="50"/>
      <c r="F23" s="3"/>
      <c r="G23" s="3"/>
      <c r="H23" s="3"/>
      <c r="I23" s="4"/>
    </row>
    <row r="24" spans="1:13" ht="13.5" thickBot="1" x14ac:dyDescent="0.25">
      <c r="A24" s="49"/>
      <c r="B24" s="50"/>
      <c r="C24" s="50"/>
      <c r="D24" s="50"/>
      <c r="E24" s="50"/>
      <c r="F24" s="3"/>
      <c r="G24" s="3"/>
      <c r="H24" s="3"/>
      <c r="I24" s="4"/>
    </row>
    <row r="25" spans="1:13" ht="15" customHeight="1" x14ac:dyDescent="0.25">
      <c r="A25" s="365" t="s">
        <v>145</v>
      </c>
      <c r="B25" s="62" t="s">
        <v>146</v>
      </c>
      <c r="C25" s="63"/>
      <c r="D25" s="64"/>
      <c r="E25" s="77" t="s">
        <v>21</v>
      </c>
      <c r="F25" s="78" t="s">
        <v>148</v>
      </c>
      <c r="G25" s="367">
        <f>INT(D26)+((D26-INT(D26))*60/100)</f>
        <v>0</v>
      </c>
      <c r="H25" s="369" t="s">
        <v>145</v>
      </c>
      <c r="I25" s="4"/>
    </row>
    <row r="26" spans="1:13" ht="13.5" thickBot="1" x14ac:dyDescent="0.25">
      <c r="A26" s="366"/>
      <c r="B26" s="65" t="s">
        <v>147</v>
      </c>
      <c r="C26" s="136" t="s">
        <v>150</v>
      </c>
      <c r="D26" s="138"/>
      <c r="E26" s="50"/>
      <c r="F26" s="79" t="s">
        <v>149</v>
      </c>
      <c r="G26" s="368"/>
      <c r="H26" s="370"/>
      <c r="I26" s="4"/>
    </row>
    <row r="27" spans="1:13" ht="5.25" customHeight="1" thickBot="1" x14ac:dyDescent="0.25">
      <c r="A27" s="2"/>
      <c r="B27" s="3"/>
      <c r="C27" s="50"/>
      <c r="D27" s="4"/>
      <c r="E27" s="50"/>
      <c r="F27" s="3"/>
      <c r="G27" s="3"/>
      <c r="H27" s="3"/>
      <c r="I27" s="33"/>
    </row>
    <row r="28" spans="1:13" x14ac:dyDescent="0.2">
      <c r="A28" s="371" t="s">
        <v>0</v>
      </c>
      <c r="B28" s="5">
        <v>400</v>
      </c>
      <c r="C28" s="51" t="s">
        <v>2</v>
      </c>
      <c r="D28" s="52"/>
      <c r="E28" s="50"/>
      <c r="F28" s="78">
        <f>D28</f>
        <v>0</v>
      </c>
      <c r="G28" s="372">
        <f>F28+F29</f>
        <v>0</v>
      </c>
      <c r="H28" s="369" t="s">
        <v>0</v>
      </c>
      <c r="I28" s="4"/>
      <c r="L28" s="186">
        <v>1</v>
      </c>
    </row>
    <row r="29" spans="1:13" ht="13.5" thickBot="1" x14ac:dyDescent="0.25">
      <c r="A29" s="366"/>
      <c r="B29" s="6">
        <v>50</v>
      </c>
      <c r="C29" s="53" t="s">
        <v>3</v>
      </c>
      <c r="D29" s="54"/>
      <c r="E29" s="50"/>
      <c r="F29" s="79">
        <f>D29</f>
        <v>0</v>
      </c>
      <c r="G29" s="373"/>
      <c r="H29" s="370"/>
      <c r="I29" s="4"/>
    </row>
    <row r="30" spans="1:13" x14ac:dyDescent="0.2">
      <c r="A30" s="4"/>
      <c r="B30" s="4"/>
      <c r="C30" s="4"/>
      <c r="D30" s="4"/>
      <c r="E30" s="41"/>
      <c r="F30" s="4"/>
      <c r="G30" s="4"/>
      <c r="H30" s="4"/>
      <c r="I30" s="4"/>
    </row>
    <row r="44" spans="3:11" x14ac:dyDescent="0.2">
      <c r="D44" s="93" t="s">
        <v>127</v>
      </c>
      <c r="E44" s="93" t="s">
        <v>128</v>
      </c>
      <c r="F44" s="93" t="s">
        <v>129</v>
      </c>
      <c r="G44" s="93" t="s">
        <v>151</v>
      </c>
      <c r="H44" s="93" t="s">
        <v>130</v>
      </c>
      <c r="I44" s="93" t="s">
        <v>121</v>
      </c>
      <c r="J44" s="82" t="s">
        <v>131</v>
      </c>
      <c r="K44" s="82" t="s">
        <v>155</v>
      </c>
    </row>
    <row r="45" spans="3:11" x14ac:dyDescent="0.2">
      <c r="C45" s="13"/>
      <c r="D45" s="94"/>
      <c r="E45" s="94"/>
      <c r="F45" s="94"/>
      <c r="G45" s="94"/>
      <c r="H45" s="94"/>
      <c r="I45" s="94"/>
      <c r="J45" s="316"/>
      <c r="K45" s="317"/>
    </row>
    <row r="46" spans="3:11" x14ac:dyDescent="0.2">
      <c r="C46" s="13"/>
      <c r="D46" s="81">
        <f ca="1">B3</f>
        <v>43184</v>
      </c>
      <c r="E46" s="82">
        <f>G21</f>
        <v>0</v>
      </c>
      <c r="F46" s="82">
        <f>G14</f>
        <v>0</v>
      </c>
      <c r="G46" s="139">
        <f>B53-G25</f>
        <v>107</v>
      </c>
      <c r="H46" s="83" t="e">
        <f>D16/F16</f>
        <v>#DIV/0!</v>
      </c>
      <c r="I46" s="1">
        <f>G18</f>
        <v>0</v>
      </c>
      <c r="J46" s="82">
        <f>G20</f>
        <v>0</v>
      </c>
      <c r="K46" s="142">
        <f>F17</f>
        <v>0</v>
      </c>
    </row>
    <row r="47" spans="3:11" x14ac:dyDescent="0.2">
      <c r="D47" s="80"/>
      <c r="E47" s="80"/>
      <c r="F47" s="80"/>
      <c r="G47" s="80"/>
      <c r="H47" s="80"/>
      <c r="I47" s="80"/>
      <c r="J47" s="318"/>
    </row>
    <row r="48" spans="3:11" x14ac:dyDescent="0.2">
      <c r="D48" s="80"/>
      <c r="E48" s="80"/>
      <c r="F48" s="80"/>
      <c r="G48" s="80"/>
      <c r="H48" s="80"/>
      <c r="I48" s="80"/>
      <c r="J48" s="318"/>
    </row>
    <row r="51" spans="1:2" x14ac:dyDescent="0.2">
      <c r="A51">
        <f ca="1">WEEKDAY(B3)</f>
        <v>1</v>
      </c>
      <c r="B51" s="92">
        <f ca="1">IF(A51=2,120%,IF(A51=3,100%,IF(A51=4,80%,IF(A51=5,100%,IF(A51=6,100%,IF(A51=7,50%,0))))))</f>
        <v>0</v>
      </c>
    </row>
    <row r="53" spans="1:2" x14ac:dyDescent="0.2">
      <c r="A53">
        <f ca="1">WEEKDAY(B3)</f>
        <v>1</v>
      </c>
      <c r="B53" s="92">
        <v>107</v>
      </c>
    </row>
  </sheetData>
  <mergeCells count="17">
    <mergeCell ref="H18:H19"/>
    <mergeCell ref="A1:H1"/>
    <mergeCell ref="C5:E5"/>
    <mergeCell ref="G12:G13"/>
    <mergeCell ref="G9:G11"/>
    <mergeCell ref="H9:H11"/>
    <mergeCell ref="G16:G17"/>
    <mergeCell ref="H16:H17"/>
    <mergeCell ref="B3:G3"/>
    <mergeCell ref="G18:G19"/>
    <mergeCell ref="G21:G22"/>
    <mergeCell ref="A25:A26"/>
    <mergeCell ref="G25:G26"/>
    <mergeCell ref="H25:H26"/>
    <mergeCell ref="A28:A29"/>
    <mergeCell ref="G28:G29"/>
    <mergeCell ref="H28:H29"/>
  </mergeCells>
  <conditionalFormatting sqref="D25">
    <cfRule type="cellIs" dxfId="1" priority="1" stopIfTrue="1" operator="equal">
      <formula>0</formula>
    </cfRule>
    <cfRule type="cellIs" dxfId="0" priority="2" stopIfTrue="1" operator="greaterThan">
      <formula>0</formula>
    </cfRule>
  </conditionalFormatting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5" orientation="landscape" horizontalDpi="4294967295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Q38"/>
  <sheetViews>
    <sheetView topLeftCell="A2" zoomScaleNormal="100" workbookViewId="0">
      <selection activeCell="M2" sqref="M2"/>
    </sheetView>
  </sheetViews>
  <sheetFormatPr baseColWidth="10" defaultRowHeight="12.75" x14ac:dyDescent="0.2"/>
  <cols>
    <col min="1" max="1" width="9" customWidth="1"/>
    <col min="2" max="4" width="8.7109375" customWidth="1"/>
    <col min="5" max="5" width="8.140625" customWidth="1"/>
    <col min="6" max="7" width="8.7109375" customWidth="1"/>
    <col min="8" max="9" width="8.140625" customWidth="1"/>
    <col min="10" max="10" width="13.5703125" customWidth="1"/>
    <col min="11" max="12" width="11.5703125" customWidth="1"/>
    <col min="13" max="13" width="9.28515625" customWidth="1"/>
    <col min="14" max="14" width="6.85546875" customWidth="1"/>
    <col min="16" max="16" width="23.7109375" bestFit="1" customWidth="1"/>
    <col min="17" max="17" width="3.85546875" bestFit="1" customWidth="1"/>
  </cols>
  <sheetData>
    <row r="1" spans="1:17" ht="24" thickBot="1" x14ac:dyDescent="0.4">
      <c r="A1" s="408" t="s">
        <v>32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143"/>
      <c r="Q1" s="58"/>
    </row>
    <row r="2" spans="1:17" ht="13.5" thickBot="1" x14ac:dyDescent="0.25">
      <c r="A2" s="31" t="s">
        <v>19</v>
      </c>
      <c r="M2" s="321">
        <v>43178</v>
      </c>
      <c r="P2" s="314" t="s">
        <v>224</v>
      </c>
      <c r="Q2" s="80" t="s">
        <v>229</v>
      </c>
    </row>
    <row r="3" spans="1:17" s="12" customFormat="1" ht="18" x14ac:dyDescent="0.25">
      <c r="A3" s="31" t="s">
        <v>20</v>
      </c>
      <c r="B3" s="28"/>
      <c r="C3" s="29"/>
      <c r="D3" s="29"/>
      <c r="E3" s="29"/>
      <c r="F3" s="305" t="s">
        <v>193</v>
      </c>
      <c r="G3" s="409">
        <f>M2</f>
        <v>43178</v>
      </c>
      <c r="H3" s="410"/>
      <c r="I3" s="410"/>
      <c r="J3" s="410"/>
      <c r="M3" s="7">
        <f>$M$2+1</f>
        <v>43179</v>
      </c>
      <c r="N3" s="13">
        <f>'édition A4'!O2</f>
        <v>0</v>
      </c>
      <c r="O3"/>
      <c r="P3" s="315" t="s">
        <v>225</v>
      </c>
      <c r="Q3" s="80" t="s">
        <v>229</v>
      </c>
    </row>
    <row r="4" spans="1:17" ht="13.5" customHeight="1" thickBot="1" x14ac:dyDescent="0.25">
      <c r="E4" s="80" t="s">
        <v>152</v>
      </c>
      <c r="J4" s="95"/>
      <c r="K4" s="95"/>
      <c r="L4" s="95"/>
      <c r="M4" s="7">
        <f>$M$2+2</f>
        <v>43180</v>
      </c>
      <c r="P4" s="314" t="s">
        <v>226</v>
      </c>
      <c r="Q4" s="80" t="s">
        <v>229</v>
      </c>
    </row>
    <row r="5" spans="1:17" ht="16.5" customHeight="1" x14ac:dyDescent="0.25">
      <c r="B5" s="404" t="s">
        <v>117</v>
      </c>
      <c r="C5" s="405"/>
      <c r="D5" s="406" t="s">
        <v>114</v>
      </c>
      <c r="E5" s="407"/>
      <c r="F5" s="404" t="s">
        <v>156</v>
      </c>
      <c r="G5" s="405"/>
      <c r="H5" s="146" t="s">
        <v>121</v>
      </c>
      <c r="I5" s="147"/>
      <c r="J5" s="396" t="s">
        <v>7</v>
      </c>
      <c r="K5" s="398" t="s">
        <v>33</v>
      </c>
      <c r="L5" s="151"/>
      <c r="M5" s="7">
        <f>$M$2+3</f>
        <v>43181</v>
      </c>
      <c r="P5" s="314" t="s">
        <v>227</v>
      </c>
      <c r="Q5" s="80" t="s">
        <v>229</v>
      </c>
    </row>
    <row r="6" spans="1:17" ht="15.75" customHeight="1" thickBot="1" x14ac:dyDescent="0.3">
      <c r="B6" s="26" t="s">
        <v>2</v>
      </c>
      <c r="C6" s="27" t="s">
        <v>3</v>
      </c>
      <c r="D6" s="84" t="s">
        <v>2</v>
      </c>
      <c r="E6" s="85" t="s">
        <v>3</v>
      </c>
      <c r="F6" s="26">
        <v>130</v>
      </c>
      <c r="G6" s="27">
        <v>134</v>
      </c>
      <c r="H6" s="27" t="s">
        <v>2</v>
      </c>
      <c r="I6" s="27" t="s">
        <v>3</v>
      </c>
      <c r="J6" s="397"/>
      <c r="K6" s="399"/>
      <c r="L6" s="151"/>
      <c r="M6" s="7">
        <f>$M$2+4</f>
        <v>43182</v>
      </c>
      <c r="P6" s="314" t="s">
        <v>228</v>
      </c>
      <c r="Q6" s="80" t="s">
        <v>229</v>
      </c>
    </row>
    <row r="7" spans="1:17" ht="23.25" customHeight="1" x14ac:dyDescent="0.2">
      <c r="A7" s="387" t="s">
        <v>96</v>
      </c>
      <c r="B7" s="23"/>
      <c r="C7" s="24"/>
      <c r="D7" s="23"/>
      <c r="E7" s="24"/>
      <c r="G7" s="24"/>
      <c r="H7" s="23"/>
      <c r="I7" s="24"/>
      <c r="J7" s="30"/>
      <c r="K7" s="56"/>
      <c r="L7" s="21"/>
      <c r="M7" s="58">
        <f>$M$2+5</f>
        <v>43183</v>
      </c>
    </row>
    <row r="8" spans="1:17" ht="23.25" customHeight="1" x14ac:dyDescent="0.2">
      <c r="A8" s="388"/>
      <c r="B8" s="55"/>
      <c r="C8" s="56"/>
      <c r="D8" s="55"/>
      <c r="E8" s="56"/>
      <c r="G8" s="56"/>
      <c r="H8" s="55"/>
      <c r="I8" s="56"/>
      <c r="J8" s="21"/>
      <c r="K8" s="56"/>
      <c r="L8" s="21"/>
    </row>
    <row r="9" spans="1:17" ht="23.25" customHeight="1" x14ac:dyDescent="0.2">
      <c r="A9" s="388"/>
      <c r="B9" s="55"/>
      <c r="C9" s="56"/>
      <c r="D9" s="55"/>
      <c r="E9" s="56"/>
      <c r="G9" s="56"/>
      <c r="H9" s="55"/>
      <c r="I9" s="56"/>
      <c r="J9" s="21"/>
      <c r="K9" s="56"/>
      <c r="L9" s="21"/>
      <c r="M9" s="21"/>
    </row>
    <row r="10" spans="1:17" ht="23.25" customHeight="1" x14ac:dyDescent="0.2">
      <c r="A10" s="388"/>
      <c r="B10" s="55"/>
      <c r="C10" s="56"/>
      <c r="D10" s="55"/>
      <c r="E10" s="56"/>
      <c r="G10" s="56"/>
      <c r="H10" s="55"/>
      <c r="I10" s="56"/>
      <c r="J10" s="21"/>
      <c r="K10" s="56"/>
      <c r="L10" s="21"/>
      <c r="M10" s="21"/>
    </row>
    <row r="11" spans="1:17" ht="23.25" customHeight="1" thickBot="1" x14ac:dyDescent="0.25">
      <c r="A11" s="388"/>
      <c r="B11" s="55"/>
      <c r="C11" s="56"/>
      <c r="D11" s="55"/>
      <c r="E11" s="56"/>
      <c r="G11" s="56"/>
      <c r="H11" s="55"/>
      <c r="I11" s="56"/>
      <c r="J11" s="21"/>
      <c r="K11" s="56"/>
      <c r="L11" s="21"/>
      <c r="M11" s="21"/>
    </row>
    <row r="12" spans="1:17" ht="23.25" customHeight="1" thickTop="1" x14ac:dyDescent="0.35">
      <c r="A12" s="388"/>
      <c r="B12" s="55"/>
      <c r="C12" s="56"/>
      <c r="D12" s="55"/>
      <c r="E12" s="16"/>
      <c r="F12" s="383" t="s">
        <v>191</v>
      </c>
      <c r="G12" s="384"/>
      <c r="H12" s="21"/>
      <c r="I12" s="56"/>
      <c r="J12" s="21"/>
      <c r="K12" s="56"/>
      <c r="L12" s="21"/>
      <c r="M12" s="21"/>
    </row>
    <row r="13" spans="1:17" ht="23.25" customHeight="1" thickBot="1" x14ac:dyDescent="0.25">
      <c r="A13" s="388"/>
      <c r="B13" s="55"/>
      <c r="C13" s="56"/>
      <c r="D13" s="55"/>
      <c r="E13" s="16"/>
      <c r="F13" s="162"/>
      <c r="G13" s="163"/>
      <c r="H13" s="21"/>
      <c r="I13" s="56"/>
      <c r="J13" s="21"/>
      <c r="K13" s="56"/>
      <c r="L13" s="21"/>
      <c r="M13" s="21"/>
    </row>
    <row r="14" spans="1:17" ht="23.25" customHeight="1" thickTop="1" x14ac:dyDescent="0.25">
      <c r="A14" s="388"/>
      <c r="B14" s="55"/>
      <c r="C14" s="56"/>
      <c r="D14" s="55"/>
      <c r="E14" s="56"/>
      <c r="F14" s="402" t="s">
        <v>157</v>
      </c>
      <c r="G14" s="403"/>
      <c r="H14" s="55"/>
      <c r="I14" s="56"/>
      <c r="J14" s="21"/>
      <c r="K14" s="56"/>
      <c r="L14" s="21"/>
      <c r="M14" s="21"/>
    </row>
    <row r="15" spans="1:17" ht="23.25" customHeight="1" thickBot="1" x14ac:dyDescent="0.35">
      <c r="A15" s="388"/>
      <c r="C15" s="56"/>
      <c r="D15" s="55"/>
      <c r="E15" s="56"/>
      <c r="F15" s="26">
        <v>130</v>
      </c>
      <c r="G15" s="27">
        <v>134</v>
      </c>
      <c r="H15" s="55"/>
      <c r="I15" s="56"/>
      <c r="J15" s="21"/>
      <c r="K15" s="56"/>
      <c r="L15" s="21"/>
      <c r="M15" s="21"/>
      <c r="O15" s="385" t="s">
        <v>15</v>
      </c>
      <c r="P15" s="386"/>
    </row>
    <row r="16" spans="1:17" ht="30.75" customHeight="1" thickBot="1" x14ac:dyDescent="0.3">
      <c r="A16" s="388"/>
      <c r="B16" s="390" t="s">
        <v>158</v>
      </c>
      <c r="C16" s="391"/>
      <c r="D16" s="55"/>
      <c r="E16" s="56"/>
      <c r="G16" s="56"/>
      <c r="H16" s="55"/>
      <c r="I16" s="56"/>
      <c r="J16" s="21"/>
      <c r="K16" s="56"/>
      <c r="L16" s="21"/>
      <c r="M16" s="21"/>
      <c r="P16" s="32" t="s">
        <v>14</v>
      </c>
    </row>
    <row r="17" spans="1:17" ht="23.25" customHeight="1" x14ac:dyDescent="0.3">
      <c r="A17" s="388"/>
      <c r="B17" s="55"/>
      <c r="C17" s="56"/>
      <c r="D17" s="55"/>
      <c r="E17" s="56"/>
      <c r="G17" s="56"/>
      <c r="H17" s="55"/>
      <c r="I17" s="56"/>
      <c r="J17" s="21"/>
      <c r="K17" s="56"/>
      <c r="L17" s="21"/>
      <c r="M17" s="21"/>
      <c r="O17" s="385" t="s">
        <v>16</v>
      </c>
      <c r="P17" s="386"/>
    </row>
    <row r="18" spans="1:17" ht="23.25" customHeight="1" thickBot="1" x14ac:dyDescent="0.35">
      <c r="A18" s="389"/>
      <c r="B18" s="22"/>
      <c r="C18" s="25"/>
      <c r="D18" s="55"/>
      <c r="E18" s="56"/>
      <c r="G18" s="25"/>
      <c r="H18" s="22"/>
      <c r="I18" s="25"/>
      <c r="J18" s="21"/>
      <c r="K18" s="56"/>
      <c r="L18" s="21"/>
      <c r="M18" s="21"/>
      <c r="Q18" s="20"/>
    </row>
    <row r="19" spans="1:17" ht="23.25" customHeight="1" thickBot="1" x14ac:dyDescent="0.3">
      <c r="A19" s="387" t="s">
        <v>95</v>
      </c>
      <c r="B19" s="23"/>
      <c r="C19" s="24"/>
      <c r="D19" s="406" t="s">
        <v>114</v>
      </c>
      <c r="E19" s="407"/>
      <c r="F19" s="404" t="s">
        <v>156</v>
      </c>
      <c r="G19" s="405"/>
      <c r="H19" s="23"/>
      <c r="I19" s="24"/>
      <c r="J19" s="394" t="s">
        <v>187</v>
      </c>
      <c r="K19" s="395"/>
      <c r="L19" s="174"/>
    </row>
    <row r="20" spans="1:17" ht="23.25" customHeight="1" thickBot="1" x14ac:dyDescent="0.25">
      <c r="A20" s="388"/>
      <c r="B20" s="55"/>
      <c r="C20" s="56"/>
      <c r="D20" s="84" t="s">
        <v>2</v>
      </c>
      <c r="E20" s="85" t="s">
        <v>3</v>
      </c>
      <c r="F20" s="26">
        <v>130</v>
      </c>
      <c r="G20" s="27">
        <v>134</v>
      </c>
      <c r="H20" s="55"/>
      <c r="I20" s="56"/>
      <c r="J20" s="144" t="s">
        <v>188</v>
      </c>
      <c r="K20" s="35"/>
      <c r="L20" s="21"/>
    </row>
    <row r="21" spans="1:17" ht="23.25" customHeight="1" thickBot="1" x14ac:dyDescent="0.25">
      <c r="A21" s="388"/>
      <c r="B21" s="55"/>
      <c r="C21" s="56"/>
      <c r="D21" s="55"/>
      <c r="E21" s="56"/>
      <c r="G21" s="24"/>
      <c r="H21" s="55"/>
      <c r="I21" s="56"/>
      <c r="J21" s="145" t="s">
        <v>189</v>
      </c>
      <c r="K21" s="35"/>
      <c r="L21" s="21"/>
    </row>
    <row r="22" spans="1:17" ht="23.25" customHeight="1" thickBot="1" x14ac:dyDescent="0.25">
      <c r="A22" s="388"/>
      <c r="B22" s="55"/>
      <c r="C22" s="56"/>
      <c r="D22" s="55"/>
      <c r="E22" s="56"/>
      <c r="G22" s="56"/>
      <c r="H22" s="55"/>
      <c r="I22" s="56"/>
      <c r="J22" s="145" t="s">
        <v>190</v>
      </c>
      <c r="K22" s="35"/>
      <c r="L22" s="21"/>
    </row>
    <row r="23" spans="1:17" ht="23.25" customHeight="1" x14ac:dyDescent="0.2">
      <c r="A23" s="388"/>
      <c r="B23" s="55"/>
      <c r="C23" s="56"/>
      <c r="D23" s="55"/>
      <c r="E23" s="56"/>
      <c r="G23" s="56"/>
      <c r="H23" s="55"/>
      <c r="I23" s="56"/>
      <c r="J23" s="396" t="s">
        <v>7</v>
      </c>
      <c r="K23" s="398" t="s">
        <v>33</v>
      </c>
      <c r="L23" s="21"/>
    </row>
    <row r="24" spans="1:17" ht="23.25" customHeight="1" thickBot="1" x14ac:dyDescent="0.25">
      <c r="A24" s="388"/>
      <c r="B24" s="55"/>
      <c r="C24" s="56"/>
      <c r="D24" s="55"/>
      <c r="E24" s="56"/>
      <c r="G24" s="56"/>
      <c r="H24" s="55"/>
      <c r="I24" s="56"/>
      <c r="J24" s="397"/>
      <c r="K24" s="399"/>
      <c r="L24" s="21"/>
    </row>
    <row r="25" spans="1:17" ht="23.25" customHeight="1" x14ac:dyDescent="0.2">
      <c r="A25" s="388"/>
      <c r="B25" s="55"/>
      <c r="C25" s="56"/>
      <c r="D25" s="55"/>
      <c r="E25" s="56"/>
      <c r="G25" s="56"/>
      <c r="H25" s="55"/>
      <c r="I25" s="56"/>
      <c r="J25" s="169"/>
      <c r="K25" s="166"/>
      <c r="L25" s="21"/>
    </row>
    <row r="26" spans="1:17" ht="23.25" customHeight="1" x14ac:dyDescent="0.2">
      <c r="A26" s="388"/>
      <c r="B26" s="55"/>
      <c r="C26" s="56"/>
      <c r="D26" s="55"/>
      <c r="E26" s="56"/>
      <c r="G26" s="56"/>
      <c r="H26" s="55"/>
      <c r="I26" s="56"/>
      <c r="J26" s="170"/>
      <c r="K26" s="167"/>
      <c r="L26" s="21"/>
      <c r="P26" s="148"/>
    </row>
    <row r="27" spans="1:17" ht="23.25" customHeight="1" thickBot="1" x14ac:dyDescent="0.25">
      <c r="A27" s="388"/>
      <c r="B27" s="55"/>
      <c r="C27" s="56"/>
      <c r="D27" s="55"/>
      <c r="E27" s="56"/>
      <c r="G27" s="56"/>
      <c r="H27" s="55"/>
      <c r="I27" s="56"/>
      <c r="J27" s="170"/>
      <c r="K27" s="167"/>
      <c r="L27" s="21"/>
    </row>
    <row r="28" spans="1:17" ht="23.25" customHeight="1" thickBot="1" x14ac:dyDescent="0.3">
      <c r="A28" s="388"/>
      <c r="B28" s="55"/>
      <c r="C28" s="56"/>
      <c r="D28" s="55"/>
      <c r="E28" s="56"/>
      <c r="F28" s="404" t="s">
        <v>157</v>
      </c>
      <c r="G28" s="405"/>
      <c r="H28" s="392" t="s">
        <v>136</v>
      </c>
      <c r="I28" s="393"/>
      <c r="J28" s="170"/>
      <c r="K28" s="167"/>
      <c r="L28" s="21"/>
    </row>
    <row r="29" spans="1:17" ht="31.5" customHeight="1" thickBot="1" x14ac:dyDescent="0.3">
      <c r="A29" s="388"/>
      <c r="B29" s="390" t="s">
        <v>158</v>
      </c>
      <c r="C29" s="391"/>
      <c r="D29" s="55"/>
      <c r="E29" s="56"/>
      <c r="F29" s="26">
        <v>130</v>
      </c>
      <c r="G29" s="27">
        <v>134</v>
      </c>
      <c r="H29" s="40" t="s">
        <v>135</v>
      </c>
      <c r="I29" s="40" t="s">
        <v>134</v>
      </c>
      <c r="J29" s="170"/>
      <c r="K29" s="167"/>
    </row>
    <row r="30" spans="1:17" ht="23.25" customHeight="1" x14ac:dyDescent="0.2">
      <c r="A30" s="388"/>
      <c r="B30" s="55"/>
      <c r="C30" s="56"/>
      <c r="D30" s="55"/>
      <c r="E30" s="56"/>
      <c r="G30" s="56"/>
      <c r="H30" s="96"/>
      <c r="I30" s="96"/>
      <c r="J30" s="170"/>
      <c r="K30" s="167"/>
      <c r="L30" s="21"/>
    </row>
    <row r="31" spans="1:17" ht="23.25" customHeight="1" x14ac:dyDescent="0.25">
      <c r="A31" s="388"/>
      <c r="B31" s="55"/>
      <c r="C31" s="56"/>
      <c r="D31" s="55"/>
      <c r="E31" s="56"/>
      <c r="G31" s="56"/>
      <c r="H31" s="150">
        <v>3</v>
      </c>
      <c r="I31" s="150">
        <v>1</v>
      </c>
      <c r="J31" s="170"/>
      <c r="K31" s="167"/>
      <c r="L31" s="21"/>
    </row>
    <row r="32" spans="1:17" ht="23.25" customHeight="1" thickBot="1" x14ac:dyDescent="0.25">
      <c r="A32" s="389"/>
      <c r="B32" s="22"/>
      <c r="C32" s="25"/>
      <c r="D32" s="55"/>
      <c r="E32" s="56"/>
      <c r="G32" s="25"/>
      <c r="H32" s="97"/>
      <c r="I32" s="97"/>
      <c r="J32" s="171"/>
      <c r="K32" s="168"/>
      <c r="L32" s="21"/>
    </row>
    <row r="33" spans="1:9" ht="23.25" customHeight="1" x14ac:dyDescent="0.2">
      <c r="A33" s="400" t="s">
        <v>34</v>
      </c>
      <c r="B33" s="23"/>
      <c r="C33" s="24"/>
      <c r="D33" s="86"/>
      <c r="E33" s="86"/>
      <c r="F33" s="400" t="s">
        <v>18</v>
      </c>
      <c r="G33" s="23"/>
      <c r="H33" s="149"/>
      <c r="I33" s="30"/>
    </row>
    <row r="34" spans="1:9" ht="23.25" customHeight="1" thickBot="1" x14ac:dyDescent="0.25">
      <c r="A34" s="401"/>
      <c r="B34" s="22"/>
      <c r="C34" s="25"/>
      <c r="D34" s="87"/>
      <c r="E34" s="87"/>
      <c r="F34" s="401"/>
      <c r="G34" s="22"/>
      <c r="H34" s="57"/>
      <c r="I34" s="21"/>
    </row>
    <row r="35" spans="1:9" x14ac:dyDescent="0.2">
      <c r="I35" s="21"/>
    </row>
    <row r="38" spans="1:9" x14ac:dyDescent="0.2">
      <c r="D38" s="21"/>
    </row>
  </sheetData>
  <mergeCells count="24">
    <mergeCell ref="J5:J6"/>
    <mergeCell ref="K5:K6"/>
    <mergeCell ref="A1:K1"/>
    <mergeCell ref="B5:C5"/>
    <mergeCell ref="D5:E5"/>
    <mergeCell ref="F5:G5"/>
    <mergeCell ref="G3:J3"/>
    <mergeCell ref="A33:A34"/>
    <mergeCell ref="F33:F34"/>
    <mergeCell ref="F14:G14"/>
    <mergeCell ref="F19:G19"/>
    <mergeCell ref="F28:G28"/>
    <mergeCell ref="D19:E19"/>
    <mergeCell ref="F12:G12"/>
    <mergeCell ref="O15:P15"/>
    <mergeCell ref="O17:P17"/>
    <mergeCell ref="A19:A32"/>
    <mergeCell ref="A7:A18"/>
    <mergeCell ref="B16:C16"/>
    <mergeCell ref="H28:I28"/>
    <mergeCell ref="J19:K19"/>
    <mergeCell ref="B29:C29"/>
    <mergeCell ref="J23:J24"/>
    <mergeCell ref="K23:K24"/>
  </mergeCells>
  <phoneticPr fontId="5" type="noConversion"/>
  <dataValidations count="1">
    <dataValidation type="list" allowBlank="1" showInputMessage="1" showErrorMessage="1" sqref="Q2:Q6">
      <formula1>"Oui,Non"</formula1>
    </dataValidation>
  </dataValidations>
  <printOptions horizontalCentered="1" verticalCentered="1"/>
  <pageMargins left="0" right="0" top="0.15748031496062992" bottom="0" header="0" footer="0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M29"/>
  <sheetViews>
    <sheetView workbookViewId="0">
      <selection activeCell="E2" sqref="E2:H2"/>
    </sheetView>
  </sheetViews>
  <sheetFormatPr baseColWidth="10" defaultRowHeight="12.75" x14ac:dyDescent="0.2"/>
  <cols>
    <col min="1" max="1" width="18.85546875" bestFit="1" customWidth="1"/>
    <col min="2" max="2" width="12.5703125" bestFit="1" customWidth="1"/>
    <col min="3" max="3" width="8.7109375" bestFit="1" customWidth="1"/>
    <col min="4" max="4" width="15.28515625" bestFit="1" customWidth="1"/>
    <col min="5" max="5" width="9.140625" bestFit="1" customWidth="1"/>
    <col min="7" max="7" width="20.42578125" bestFit="1" customWidth="1"/>
    <col min="8" max="8" width="12.5703125" bestFit="1" customWidth="1"/>
    <col min="9" max="9" width="8.7109375" bestFit="1" customWidth="1"/>
    <col min="10" max="10" width="12.5703125" bestFit="1" customWidth="1"/>
    <col min="11" max="11" width="10.5703125" customWidth="1"/>
    <col min="12" max="12" width="9" style="186" customWidth="1"/>
    <col min="13" max="13" width="11.140625" customWidth="1"/>
  </cols>
  <sheetData>
    <row r="1" spans="1:13" ht="22.5" x14ac:dyDescent="0.45">
      <c r="A1" s="179" t="s">
        <v>35</v>
      </c>
      <c r="B1" s="180"/>
      <c r="C1" s="180"/>
      <c r="D1" s="181" t="s">
        <v>36</v>
      </c>
      <c r="E1" s="181"/>
      <c r="F1" s="182"/>
      <c r="G1" s="183"/>
      <c r="H1" s="180"/>
      <c r="I1" s="180"/>
      <c r="J1" s="184" t="s">
        <v>37</v>
      </c>
      <c r="K1" s="180"/>
      <c r="L1" s="180"/>
      <c r="M1" s="7">
        <f>'édition A4'!M2</f>
        <v>43178</v>
      </c>
    </row>
    <row r="2" spans="1:13" ht="46.5" customHeight="1" x14ac:dyDescent="0.25">
      <c r="A2" s="185"/>
      <c r="B2" s="186"/>
      <c r="C2" s="186"/>
      <c r="D2" s="187"/>
      <c r="E2" s="411">
        <f>M1</f>
        <v>43178</v>
      </c>
      <c r="F2" s="411"/>
      <c r="G2" s="411"/>
      <c r="H2" s="411"/>
      <c r="I2" s="186"/>
      <c r="J2" s="188"/>
      <c r="K2" s="186"/>
      <c r="M2" s="7">
        <f>$M$1+1</f>
        <v>43179</v>
      </c>
    </row>
    <row r="3" spans="1:13" ht="167.25" customHeight="1" thickBot="1" x14ac:dyDescent="0.25">
      <c r="A3" s="186"/>
      <c r="B3" s="186"/>
      <c r="C3" s="186"/>
      <c r="D3" s="186"/>
      <c r="E3" s="186"/>
      <c r="F3" s="189"/>
      <c r="G3" s="190"/>
      <c r="H3" s="186"/>
      <c r="I3" s="186"/>
      <c r="J3" s="186"/>
      <c r="K3" s="186"/>
      <c r="M3" s="7">
        <f>$M$1+2</f>
        <v>43180</v>
      </c>
    </row>
    <row r="4" spans="1:13" ht="27" customHeight="1" thickBot="1" x14ac:dyDescent="0.25">
      <c r="A4" s="191" t="s">
        <v>49</v>
      </c>
      <c r="B4" s="192"/>
      <c r="C4" s="192"/>
      <c r="D4" s="193" t="s">
        <v>50</v>
      </c>
      <c r="E4" s="193"/>
      <c r="F4" s="194"/>
      <c r="G4" s="195" t="s">
        <v>38</v>
      </c>
      <c r="H4" s="196"/>
      <c r="I4" s="196"/>
      <c r="J4" s="197"/>
      <c r="K4" s="198"/>
      <c r="L4" s="194"/>
      <c r="M4" s="7">
        <f>$M$1+3</f>
        <v>43181</v>
      </c>
    </row>
    <row r="5" spans="1:13" ht="27" customHeight="1" x14ac:dyDescent="0.2">
      <c r="A5" s="199" t="s">
        <v>39</v>
      </c>
      <c r="B5" s="200" t="s">
        <v>40</v>
      </c>
      <c r="C5" s="201" t="s">
        <v>41</v>
      </c>
      <c r="D5" s="202" t="s">
        <v>42</v>
      </c>
      <c r="E5" s="203" t="s">
        <v>43</v>
      </c>
      <c r="F5" s="189"/>
      <c r="G5" s="204" t="s">
        <v>39</v>
      </c>
      <c r="H5" s="200" t="s">
        <v>40</v>
      </c>
      <c r="I5" s="201" t="s">
        <v>41</v>
      </c>
      <c r="J5" s="202" t="s">
        <v>42</v>
      </c>
      <c r="K5" s="203" t="s">
        <v>43</v>
      </c>
      <c r="M5" s="7">
        <f>$M$1+4</f>
        <v>43182</v>
      </c>
    </row>
    <row r="6" spans="1:13" ht="27" customHeight="1" x14ac:dyDescent="0.2">
      <c r="A6" s="200" t="s">
        <v>56</v>
      </c>
      <c r="B6" s="205" t="s">
        <v>19</v>
      </c>
      <c r="C6" s="205"/>
      <c r="D6" s="206"/>
      <c r="E6" s="206"/>
      <c r="F6" s="189"/>
      <c r="G6" s="200" t="s">
        <v>51</v>
      </c>
      <c r="H6" s="205" t="s">
        <v>19</v>
      </c>
      <c r="I6" s="205"/>
      <c r="J6" s="206"/>
      <c r="K6" s="206"/>
      <c r="M6" s="7">
        <f>$M$1+5</f>
        <v>43183</v>
      </c>
    </row>
    <row r="7" spans="1:13" ht="27" customHeight="1" x14ac:dyDescent="0.2">
      <c r="A7" s="200" t="s">
        <v>54</v>
      </c>
      <c r="B7" s="205" t="s">
        <v>45</v>
      </c>
      <c r="C7" s="205"/>
      <c r="D7" s="206"/>
      <c r="E7" s="206"/>
      <c r="F7" s="189"/>
      <c r="G7" s="207" t="s">
        <v>53</v>
      </c>
      <c r="H7" s="205" t="s">
        <v>45</v>
      </c>
      <c r="I7" s="205"/>
      <c r="J7" s="206"/>
      <c r="K7" s="206"/>
    </row>
    <row r="8" spans="1:13" ht="27" customHeight="1" x14ac:dyDescent="0.2">
      <c r="A8" s="208" t="s">
        <v>46</v>
      </c>
      <c r="B8" s="205" t="s">
        <v>45</v>
      </c>
      <c r="C8" s="205"/>
      <c r="D8" s="209"/>
      <c r="E8" s="209"/>
      <c r="F8" s="189"/>
      <c r="G8" s="200" t="s">
        <v>62</v>
      </c>
      <c r="H8" s="205" t="s">
        <v>45</v>
      </c>
      <c r="I8" s="205"/>
      <c r="J8" s="209"/>
      <c r="K8" s="209"/>
    </row>
    <row r="9" spans="1:13" ht="27" customHeight="1" x14ac:dyDescent="0.2">
      <c r="A9" s="186"/>
      <c r="B9" s="186"/>
      <c r="C9" s="186"/>
      <c r="D9" s="186"/>
      <c r="E9" s="186"/>
      <c r="F9" s="189"/>
      <c r="G9" s="200" t="s">
        <v>58</v>
      </c>
      <c r="H9" s="205" t="s">
        <v>45</v>
      </c>
      <c r="I9" s="205"/>
      <c r="J9" s="206"/>
      <c r="K9" s="209"/>
    </row>
    <row r="10" spans="1:13" ht="27" customHeight="1" x14ac:dyDescent="0.2">
      <c r="A10" s="186"/>
      <c r="B10" s="186"/>
      <c r="C10" s="186"/>
      <c r="D10" s="186"/>
      <c r="E10" s="186"/>
      <c r="F10" s="189"/>
      <c r="G10" s="200" t="s">
        <v>57</v>
      </c>
      <c r="H10" s="205" t="s">
        <v>45</v>
      </c>
      <c r="I10" s="205"/>
      <c r="J10" s="206"/>
      <c r="K10" s="209"/>
    </row>
    <row r="11" spans="1:13" ht="27" customHeight="1" x14ac:dyDescent="0.2">
      <c r="A11" s="186"/>
      <c r="B11" s="186"/>
      <c r="C11" s="186"/>
      <c r="D11" s="186"/>
      <c r="E11" s="186"/>
      <c r="F11" s="210"/>
      <c r="G11" s="200" t="s">
        <v>52</v>
      </c>
      <c r="H11" s="205" t="s">
        <v>45</v>
      </c>
      <c r="I11" s="205"/>
      <c r="J11" s="206"/>
      <c r="K11" s="209"/>
    </row>
    <row r="12" spans="1:13" ht="27" customHeight="1" x14ac:dyDescent="0.2">
      <c r="A12" s="186"/>
      <c r="B12" s="186"/>
      <c r="C12" s="186"/>
      <c r="D12" s="186"/>
      <c r="E12" s="186"/>
      <c r="F12" s="211"/>
      <c r="G12" s="200" t="s">
        <v>47</v>
      </c>
      <c r="H12" s="205" t="s">
        <v>45</v>
      </c>
      <c r="I12" s="205"/>
      <c r="J12" s="206"/>
      <c r="K12" s="209"/>
    </row>
    <row r="13" spans="1:13" ht="27" customHeight="1" thickBot="1" x14ac:dyDescent="0.25">
      <c r="A13" s="186"/>
      <c r="B13" s="186"/>
      <c r="C13" s="186"/>
      <c r="D13" s="186"/>
      <c r="E13" s="186"/>
      <c r="F13" s="212"/>
      <c r="G13" s="200" t="s">
        <v>61</v>
      </c>
      <c r="H13" s="205" t="s">
        <v>45</v>
      </c>
      <c r="I13" s="205"/>
      <c r="J13" s="209"/>
      <c r="K13" s="209"/>
    </row>
    <row r="14" spans="1:13" ht="27" customHeight="1" thickBot="1" x14ac:dyDescent="0.25">
      <c r="A14" s="191" t="s">
        <v>59</v>
      </c>
      <c r="B14" s="192"/>
      <c r="C14" s="192"/>
      <c r="D14" s="193" t="s">
        <v>60</v>
      </c>
      <c r="E14" s="193"/>
      <c r="F14" s="212"/>
      <c r="G14" s="200" t="s">
        <v>48</v>
      </c>
      <c r="H14" s="205" t="s">
        <v>45</v>
      </c>
      <c r="I14" s="205"/>
      <c r="J14" s="206"/>
      <c r="K14" s="209"/>
    </row>
    <row r="15" spans="1:13" ht="27" customHeight="1" x14ac:dyDescent="0.2">
      <c r="A15" s="213" t="s">
        <v>39</v>
      </c>
      <c r="B15" s="200" t="s">
        <v>40</v>
      </c>
      <c r="C15" s="201" t="s">
        <v>41</v>
      </c>
      <c r="D15" s="202" t="s">
        <v>42</v>
      </c>
      <c r="E15" s="203" t="s">
        <v>43</v>
      </c>
      <c r="F15" s="212"/>
      <c r="G15" s="214" t="s">
        <v>55</v>
      </c>
      <c r="H15" s="205" t="s">
        <v>45</v>
      </c>
      <c r="I15" s="205"/>
      <c r="J15" s="206"/>
      <c r="K15" s="209"/>
    </row>
    <row r="16" spans="1:13" ht="27" customHeight="1" x14ac:dyDescent="0.2">
      <c r="A16" s="200" t="s">
        <v>65</v>
      </c>
      <c r="B16" s="205" t="s">
        <v>19</v>
      </c>
      <c r="C16" s="205"/>
      <c r="D16" s="206"/>
      <c r="E16" s="206"/>
      <c r="F16" s="211"/>
      <c r="G16" s="200" t="s">
        <v>46</v>
      </c>
      <c r="H16" s="205" t="s">
        <v>45</v>
      </c>
      <c r="I16" s="205"/>
      <c r="J16" s="206"/>
      <c r="K16" s="209"/>
    </row>
    <row r="17" spans="1:11" ht="27" customHeight="1" x14ac:dyDescent="0.2">
      <c r="A17" s="207" t="s">
        <v>63</v>
      </c>
      <c r="B17" s="205" t="s">
        <v>45</v>
      </c>
      <c r="C17" s="205"/>
      <c r="D17" s="206"/>
      <c r="E17" s="206"/>
      <c r="F17" s="212"/>
      <c r="G17" s="200" t="s">
        <v>44</v>
      </c>
      <c r="H17" s="205" t="s">
        <v>45</v>
      </c>
      <c r="I17" s="205"/>
      <c r="J17" s="206"/>
      <c r="K17" s="209"/>
    </row>
    <row r="18" spans="1:11" ht="27" customHeight="1" x14ac:dyDescent="0.2">
      <c r="A18" s="200" t="s">
        <v>64</v>
      </c>
      <c r="B18" s="205" t="s">
        <v>45</v>
      </c>
      <c r="C18" s="205"/>
      <c r="D18" s="209"/>
      <c r="E18" s="209"/>
      <c r="F18" s="212"/>
      <c r="G18" s="205"/>
      <c r="H18" s="205"/>
      <c r="I18" s="205"/>
      <c r="J18" s="206"/>
      <c r="K18" s="209"/>
    </row>
    <row r="19" spans="1:11" ht="27" customHeight="1" x14ac:dyDescent="0.2">
      <c r="A19" s="186"/>
      <c r="B19" s="186"/>
      <c r="C19" s="186"/>
      <c r="D19" s="186"/>
      <c r="E19" s="186"/>
      <c r="F19" s="212"/>
      <c r="G19" s="186"/>
      <c r="H19" s="186"/>
      <c r="I19" s="186"/>
      <c r="J19" s="186"/>
      <c r="K19" s="186"/>
    </row>
    <row r="20" spans="1:11" ht="27" customHeight="1" x14ac:dyDescent="0.2">
      <c r="A20" s="186"/>
      <c r="B20" s="186"/>
      <c r="C20" s="186"/>
      <c r="D20" s="186"/>
      <c r="E20" s="186"/>
      <c r="F20" s="212"/>
      <c r="G20" s="186"/>
      <c r="H20" s="186"/>
      <c r="I20" s="186"/>
      <c r="J20" s="186"/>
      <c r="K20" s="186"/>
    </row>
    <row r="21" spans="1:11" ht="27" customHeight="1" x14ac:dyDescent="0.2">
      <c r="A21" s="186"/>
      <c r="B21" s="186"/>
      <c r="C21" s="186"/>
      <c r="D21" s="186"/>
      <c r="E21" s="186"/>
      <c r="F21" s="212"/>
      <c r="G21" s="186"/>
      <c r="H21" s="186"/>
      <c r="I21" s="186"/>
      <c r="J21" s="186"/>
      <c r="K21" s="186"/>
    </row>
    <row r="22" spans="1:11" ht="27" customHeight="1" thickBot="1" x14ac:dyDescent="0.25">
      <c r="A22" s="186"/>
      <c r="B22" s="186"/>
      <c r="C22" s="186"/>
      <c r="D22" s="186"/>
      <c r="E22" s="186"/>
      <c r="F22" s="212"/>
      <c r="G22" s="186"/>
      <c r="H22" s="186"/>
      <c r="I22" s="186"/>
      <c r="J22" s="186"/>
      <c r="K22" s="186"/>
    </row>
    <row r="23" spans="1:11" ht="27" customHeight="1" thickBot="1" x14ac:dyDescent="0.25">
      <c r="A23" s="191" t="s">
        <v>69</v>
      </c>
      <c r="B23" s="192"/>
      <c r="C23" s="192"/>
      <c r="D23" s="193" t="s">
        <v>70</v>
      </c>
      <c r="E23" s="193"/>
      <c r="F23" s="212"/>
      <c r="G23" s="191" t="s">
        <v>66</v>
      </c>
      <c r="H23" s="192"/>
      <c r="I23" s="192"/>
      <c r="J23" s="215" t="s">
        <v>67</v>
      </c>
      <c r="K23" s="216"/>
    </row>
    <row r="24" spans="1:11" ht="27" customHeight="1" x14ac:dyDescent="0.2">
      <c r="A24" s="213" t="s">
        <v>39</v>
      </c>
      <c r="B24" s="200" t="s">
        <v>40</v>
      </c>
      <c r="C24" s="201" t="s">
        <v>41</v>
      </c>
      <c r="D24" s="202" t="s">
        <v>42</v>
      </c>
      <c r="E24" s="203" t="s">
        <v>43</v>
      </c>
      <c r="F24" s="189"/>
      <c r="G24" s="213" t="s">
        <v>39</v>
      </c>
      <c r="H24" s="200" t="s">
        <v>40</v>
      </c>
      <c r="I24" s="201" t="s">
        <v>41</v>
      </c>
      <c r="J24" s="202" t="s">
        <v>42</v>
      </c>
      <c r="K24" s="203" t="s">
        <v>43</v>
      </c>
    </row>
    <row r="25" spans="1:11" ht="27" customHeight="1" x14ac:dyDescent="0.2">
      <c r="A25" s="200" t="s">
        <v>71</v>
      </c>
      <c r="B25" s="205" t="s">
        <v>19</v>
      </c>
      <c r="C25" s="205"/>
      <c r="D25" s="206"/>
      <c r="E25" s="206"/>
      <c r="F25" s="212"/>
      <c r="G25" s="217" t="s">
        <v>68</v>
      </c>
      <c r="H25" s="205" t="s">
        <v>19</v>
      </c>
      <c r="I25" s="205"/>
      <c r="J25" s="206"/>
      <c r="K25" s="206"/>
    </row>
    <row r="26" spans="1:11" ht="27" customHeight="1" x14ac:dyDescent="0.2">
      <c r="A26" s="200" t="s">
        <v>72</v>
      </c>
      <c r="B26" s="205" t="s">
        <v>45</v>
      </c>
      <c r="C26" s="205"/>
      <c r="D26" s="206"/>
      <c r="E26" s="206"/>
      <c r="F26" s="210"/>
      <c r="G26" s="218"/>
      <c r="H26" s="218"/>
      <c r="I26" s="218"/>
      <c r="J26" s="219"/>
      <c r="K26" s="219"/>
    </row>
    <row r="27" spans="1:11" ht="27" customHeight="1" x14ac:dyDescent="0.2">
      <c r="A27" s="186"/>
      <c r="B27" s="186"/>
      <c r="C27" s="186"/>
      <c r="D27" s="186"/>
      <c r="E27" s="186"/>
      <c r="F27" s="210"/>
      <c r="G27" s="218"/>
      <c r="H27" s="218"/>
      <c r="I27" s="218"/>
      <c r="J27" s="219"/>
      <c r="K27" s="194"/>
    </row>
    <row r="28" spans="1:11" ht="27" customHeight="1" x14ac:dyDescent="0.2">
      <c r="A28" s="186"/>
      <c r="B28" s="186"/>
      <c r="C28" s="186"/>
      <c r="D28" s="186"/>
      <c r="E28" s="186"/>
      <c r="F28" s="211"/>
      <c r="G28" s="218"/>
      <c r="H28" s="218"/>
      <c r="I28" s="218"/>
      <c r="J28" s="219"/>
      <c r="K28" s="186"/>
    </row>
    <row r="29" spans="1:11" ht="27" customHeight="1" x14ac:dyDescent="0.2">
      <c r="A29" s="186"/>
      <c r="B29" s="186"/>
      <c r="C29" s="186"/>
      <c r="D29" s="186"/>
      <c r="E29" s="186"/>
      <c r="F29" s="212"/>
      <c r="G29" s="218"/>
      <c r="H29" s="218"/>
      <c r="I29" s="218"/>
      <c r="J29" s="219"/>
      <c r="K29" s="186"/>
    </row>
  </sheetData>
  <mergeCells count="1">
    <mergeCell ref="E2:H2"/>
  </mergeCells>
  <phoneticPr fontId="5" type="noConversion"/>
  <pageMargins left="0.13" right="0.21" top="0.24" bottom="0.984251969" header="0.4921259845" footer="0.4921259845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D28"/>
  <sheetViews>
    <sheetView workbookViewId="0">
      <selection activeCell="O6" sqref="O6"/>
    </sheetView>
  </sheetViews>
  <sheetFormatPr baseColWidth="10" defaultColWidth="11.5703125" defaultRowHeight="12.75" x14ac:dyDescent="0.2"/>
  <cols>
    <col min="1" max="1" width="21.7109375" style="221" customWidth="1"/>
    <col min="2" max="2" width="6.140625" style="221" bestFit="1" customWidth="1"/>
    <col min="3" max="4" width="3.85546875" style="221" bestFit="1" customWidth="1"/>
    <col min="5" max="5" width="4.140625" style="221" bestFit="1" customWidth="1"/>
    <col min="6" max="6" width="4.7109375" style="221" customWidth="1"/>
    <col min="7" max="7" width="6.5703125" style="221" bestFit="1" customWidth="1"/>
    <col min="8" max="8" width="3.85546875" style="221" bestFit="1" customWidth="1"/>
    <col min="9" max="9" width="5.140625" style="221" bestFit="1" customWidth="1"/>
    <col min="10" max="10" width="4" style="221" bestFit="1" customWidth="1"/>
    <col min="11" max="11" width="3.85546875" style="221" bestFit="1" customWidth="1"/>
    <col min="12" max="12" width="7.42578125" style="221" bestFit="1" customWidth="1"/>
    <col min="13" max="20" width="3.85546875" style="221" bestFit="1" customWidth="1"/>
    <col min="21" max="22" width="7" style="221" bestFit="1" customWidth="1"/>
    <col min="23" max="23" width="3.85546875" style="221" bestFit="1" customWidth="1"/>
    <col min="24" max="24" width="6.85546875" style="221" customWidth="1"/>
    <col min="25" max="27" width="3.85546875" style="221" customWidth="1"/>
    <col min="28" max="28" width="7.140625" style="221" customWidth="1"/>
    <col min="29" max="30" width="3.85546875" style="221" bestFit="1" customWidth="1"/>
    <col min="31" max="16384" width="11.5703125" style="221"/>
  </cols>
  <sheetData>
    <row r="1" spans="1:30" ht="20.25" x14ac:dyDescent="0.3">
      <c r="A1" s="304" t="s">
        <v>73</v>
      </c>
      <c r="F1" s="303">
        <v>42370</v>
      </c>
    </row>
    <row r="2" spans="1:30" ht="15.75" x14ac:dyDescent="0.25">
      <c r="A2" s="412" t="s">
        <v>74</v>
      </c>
      <c r="B2" s="413"/>
      <c r="C2" s="413"/>
      <c r="D2" s="413"/>
      <c r="E2" s="413"/>
      <c r="F2" s="413"/>
      <c r="G2" s="413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302"/>
    </row>
    <row r="3" spans="1:30" ht="15.75" x14ac:dyDescent="0.25">
      <c r="A3" s="412" t="s">
        <v>75</v>
      </c>
      <c r="B3" s="413"/>
      <c r="C3" s="413"/>
      <c r="D3" s="413"/>
      <c r="E3" s="413"/>
      <c r="F3" s="413"/>
      <c r="G3" s="413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</row>
    <row r="4" spans="1:30" ht="15.75" x14ac:dyDescent="0.25">
      <c r="A4" s="299"/>
      <c r="B4" s="301" t="s">
        <v>76</v>
      </c>
      <c r="C4" s="300" t="e">
        <f>INT((F4-F1)/7)+1</f>
        <v>#REF!</v>
      </c>
      <c r="D4" s="299"/>
      <c r="E4" s="294" t="s">
        <v>77</v>
      </c>
      <c r="F4" s="415" t="e">
        <f>#REF!</f>
        <v>#REF!</v>
      </c>
      <c r="G4" s="415"/>
      <c r="H4" s="415"/>
      <c r="I4" s="415"/>
      <c r="J4" s="294" t="s">
        <v>78</v>
      </c>
      <c r="K4" s="415" t="e">
        <f>F4+5</f>
        <v>#REF!</v>
      </c>
      <c r="L4" s="415"/>
      <c r="M4" s="415"/>
      <c r="N4" s="415"/>
      <c r="O4" s="415"/>
      <c r="P4" s="415"/>
      <c r="Q4" s="298"/>
      <c r="R4" s="298"/>
      <c r="S4" s="298"/>
      <c r="T4" s="298"/>
      <c r="U4" s="298"/>
    </row>
    <row r="5" spans="1:30" ht="15.75" x14ac:dyDescent="0.25">
      <c r="A5" s="295"/>
      <c r="B5" s="297"/>
      <c r="C5" s="296"/>
      <c r="D5" s="295"/>
      <c r="E5" s="294"/>
      <c r="F5" s="293"/>
      <c r="G5" s="293"/>
      <c r="H5" s="293"/>
      <c r="I5" s="293"/>
      <c r="J5" s="294"/>
      <c r="K5" s="293"/>
      <c r="L5" s="293"/>
      <c r="M5" s="293"/>
      <c r="N5" s="293"/>
      <c r="O5" s="293"/>
      <c r="P5" s="293"/>
      <c r="Q5" s="292"/>
      <c r="R5" s="292"/>
      <c r="S5" s="292"/>
      <c r="T5" s="292"/>
      <c r="U5" s="292"/>
    </row>
    <row r="6" spans="1:30" ht="39" thickBot="1" x14ac:dyDescent="0.25">
      <c r="A6" s="286"/>
      <c r="B6" s="286"/>
      <c r="C6" s="286"/>
      <c r="D6" s="287"/>
      <c r="E6" s="291"/>
      <c r="F6" s="289"/>
      <c r="G6" s="290" t="s">
        <v>92</v>
      </c>
      <c r="H6" s="289"/>
      <c r="I6" s="289"/>
      <c r="J6" s="289"/>
      <c r="K6" s="289"/>
      <c r="L6" s="290" t="s">
        <v>92</v>
      </c>
      <c r="M6" s="289"/>
      <c r="N6" s="289"/>
      <c r="O6" s="288"/>
      <c r="P6" s="287"/>
      <c r="Q6" s="286"/>
      <c r="R6" s="286"/>
      <c r="S6" s="286"/>
      <c r="T6" s="286"/>
      <c r="U6" s="286"/>
      <c r="X6" s="284" t="s">
        <v>142</v>
      </c>
      <c r="AA6" s="285"/>
      <c r="AB6" s="284" t="s">
        <v>142</v>
      </c>
    </row>
    <row r="7" spans="1:30" ht="15.75" x14ac:dyDescent="0.25">
      <c r="A7" s="283" t="s">
        <v>79</v>
      </c>
      <c r="B7" s="282">
        <v>200</v>
      </c>
      <c r="C7" s="281">
        <v>20</v>
      </c>
      <c r="D7" s="280">
        <v>23</v>
      </c>
      <c r="E7" s="275">
        <v>24</v>
      </c>
      <c r="F7" s="275">
        <v>25</v>
      </c>
      <c r="G7" s="279">
        <v>25</v>
      </c>
      <c r="H7" s="275">
        <v>29</v>
      </c>
      <c r="I7" s="278">
        <v>300</v>
      </c>
      <c r="J7" s="278">
        <v>34</v>
      </c>
      <c r="K7" s="278">
        <v>35</v>
      </c>
      <c r="L7" s="277">
        <v>35</v>
      </c>
      <c r="M7" s="275">
        <v>41</v>
      </c>
      <c r="N7" s="275">
        <v>48</v>
      </c>
      <c r="O7" s="275">
        <v>52</v>
      </c>
      <c r="P7" s="276">
        <v>53</v>
      </c>
      <c r="Q7" s="249">
        <v>54</v>
      </c>
      <c r="R7" s="275">
        <v>56</v>
      </c>
      <c r="S7" s="275">
        <v>58</v>
      </c>
      <c r="T7" s="273">
        <v>72</v>
      </c>
      <c r="U7" s="273" t="s">
        <v>140</v>
      </c>
      <c r="V7" s="273" t="s">
        <v>141</v>
      </c>
      <c r="W7" s="273">
        <v>85</v>
      </c>
      <c r="X7" s="273">
        <v>86</v>
      </c>
      <c r="Y7" s="273">
        <v>87</v>
      </c>
      <c r="Z7" s="273">
        <v>88</v>
      </c>
      <c r="AA7" s="273">
        <v>89</v>
      </c>
      <c r="AB7" s="274">
        <v>89</v>
      </c>
      <c r="AC7" s="273">
        <v>91</v>
      </c>
      <c r="AD7" s="273">
        <v>93</v>
      </c>
    </row>
    <row r="8" spans="1:30" ht="16.5" thickBot="1" x14ac:dyDescent="0.3">
      <c r="A8" s="272" t="s">
        <v>80</v>
      </c>
      <c r="B8" s="271">
        <v>1</v>
      </c>
      <c r="C8" s="270">
        <v>1</v>
      </c>
      <c r="D8" s="266">
        <v>1</v>
      </c>
      <c r="E8" s="266">
        <v>1</v>
      </c>
      <c r="F8" s="266">
        <v>1</v>
      </c>
      <c r="G8" s="269">
        <v>2</v>
      </c>
      <c r="H8" s="266">
        <v>1</v>
      </c>
      <c r="I8" s="268">
        <v>1</v>
      </c>
      <c r="J8" s="268">
        <v>1</v>
      </c>
      <c r="K8" s="268">
        <v>1</v>
      </c>
      <c r="L8" s="267">
        <v>2</v>
      </c>
      <c r="M8" s="266">
        <v>2</v>
      </c>
      <c r="N8" s="266">
        <v>1</v>
      </c>
      <c r="O8" s="266">
        <v>1</v>
      </c>
      <c r="P8" s="265">
        <v>1</v>
      </c>
      <c r="Q8" s="264">
        <v>1</v>
      </c>
      <c r="R8" s="263">
        <v>1</v>
      </c>
      <c r="S8" s="263">
        <v>1</v>
      </c>
      <c r="T8" s="261">
        <v>1</v>
      </c>
      <c r="U8" s="261">
        <v>1</v>
      </c>
      <c r="V8" s="261">
        <v>2</v>
      </c>
      <c r="W8" s="261">
        <v>1</v>
      </c>
      <c r="X8" s="261">
        <v>1</v>
      </c>
      <c r="Y8" s="261">
        <v>1</v>
      </c>
      <c r="Z8" s="261">
        <v>1</v>
      </c>
      <c r="AA8" s="261">
        <v>1</v>
      </c>
      <c r="AB8" s="262">
        <v>2</v>
      </c>
      <c r="AC8" s="261">
        <v>2</v>
      </c>
      <c r="AD8" s="261">
        <v>1</v>
      </c>
    </row>
    <row r="9" spans="1:30" ht="15.75" x14ac:dyDescent="0.25">
      <c r="A9" s="249" t="s">
        <v>81</v>
      </c>
      <c r="B9" s="260"/>
      <c r="C9" s="260"/>
      <c r="D9" s="260"/>
      <c r="E9" s="245"/>
      <c r="F9" s="245"/>
      <c r="G9" s="245"/>
      <c r="H9" s="245"/>
      <c r="I9" s="245"/>
      <c r="J9" s="246"/>
      <c r="K9" s="246"/>
      <c r="L9" s="245"/>
      <c r="M9" s="245"/>
      <c r="N9" s="245"/>
      <c r="O9" s="245"/>
      <c r="P9" s="259"/>
      <c r="Q9" s="258"/>
      <c r="R9" s="256"/>
      <c r="S9" s="256"/>
      <c r="T9" s="256"/>
      <c r="U9" s="256"/>
      <c r="V9" s="256"/>
      <c r="W9" s="256"/>
      <c r="X9" s="257"/>
      <c r="Y9" s="256"/>
      <c r="Z9" s="256"/>
      <c r="AA9" s="256"/>
      <c r="AB9" s="257"/>
      <c r="AC9" s="256"/>
      <c r="AD9" s="256"/>
    </row>
    <row r="10" spans="1:30" ht="15.75" x14ac:dyDescent="0.25">
      <c r="A10" s="239" t="s">
        <v>82</v>
      </c>
      <c r="B10" s="238"/>
      <c r="C10" s="238"/>
      <c r="D10" s="238"/>
      <c r="E10" s="235"/>
      <c r="F10" s="235"/>
      <c r="G10" s="235"/>
      <c r="H10" s="235"/>
      <c r="I10" s="235"/>
      <c r="J10" s="237"/>
      <c r="K10" s="237"/>
      <c r="L10" s="236"/>
      <c r="M10" s="236"/>
      <c r="N10" s="235"/>
      <c r="O10" s="235"/>
      <c r="P10" s="255"/>
      <c r="Q10" s="233"/>
      <c r="R10" s="231"/>
      <c r="S10" s="231"/>
      <c r="T10" s="231"/>
      <c r="U10" s="231"/>
      <c r="V10" s="231"/>
      <c r="W10" s="231"/>
      <c r="X10" s="232"/>
      <c r="Y10" s="231"/>
      <c r="Z10" s="231"/>
      <c r="AA10" s="231"/>
      <c r="AB10" s="232"/>
      <c r="AC10" s="231"/>
      <c r="AD10" s="231"/>
    </row>
    <row r="11" spans="1:30" ht="16.5" thickBot="1" x14ac:dyDescent="0.3">
      <c r="A11" s="230" t="s">
        <v>83</v>
      </c>
      <c r="B11" s="229"/>
      <c r="C11" s="229"/>
      <c r="D11" s="229"/>
      <c r="E11" s="227"/>
      <c r="F11" s="227"/>
      <c r="G11" s="227"/>
      <c r="H11" s="227"/>
      <c r="I11" s="227"/>
      <c r="J11" s="228"/>
      <c r="K11" s="228"/>
      <c r="L11" s="227"/>
      <c r="M11" s="227"/>
      <c r="N11" s="227"/>
      <c r="O11" s="227"/>
      <c r="P11" s="254"/>
      <c r="Q11" s="253"/>
      <c r="R11" s="251"/>
      <c r="S11" s="251"/>
      <c r="T11" s="251"/>
      <c r="U11" s="251"/>
      <c r="V11" s="251"/>
      <c r="W11" s="251"/>
      <c r="X11" s="252"/>
      <c r="Y11" s="251"/>
      <c r="Z11" s="251"/>
      <c r="AA11" s="251"/>
      <c r="AB11" s="252"/>
      <c r="AC11" s="251"/>
      <c r="AD11" s="251"/>
    </row>
    <row r="12" spans="1:30" ht="15.75" x14ac:dyDescent="0.25">
      <c r="A12" s="249" t="s">
        <v>84</v>
      </c>
      <c r="B12" s="248"/>
      <c r="C12" s="248"/>
      <c r="D12" s="248"/>
      <c r="E12" s="244"/>
      <c r="F12" s="244"/>
      <c r="G12" s="244"/>
      <c r="H12" s="244"/>
      <c r="I12" s="244"/>
      <c r="J12" s="247"/>
      <c r="K12" s="247"/>
      <c r="L12" s="245"/>
      <c r="M12" s="245"/>
      <c r="N12" s="244"/>
      <c r="O12" s="244"/>
      <c r="P12" s="243"/>
      <c r="Q12" s="242"/>
      <c r="R12" s="240"/>
      <c r="S12" s="240"/>
      <c r="T12" s="240"/>
      <c r="U12" s="240"/>
      <c r="V12" s="240"/>
      <c r="W12" s="240"/>
      <c r="X12" s="241"/>
      <c r="Y12" s="240"/>
      <c r="Z12" s="240"/>
      <c r="AA12" s="240"/>
      <c r="AB12" s="241"/>
      <c r="AC12" s="240"/>
      <c r="AD12" s="240"/>
    </row>
    <row r="13" spans="1:30" ht="15.75" x14ac:dyDescent="0.25">
      <c r="A13" s="239" t="s">
        <v>82</v>
      </c>
      <c r="B13" s="238"/>
      <c r="C13" s="238"/>
      <c r="D13" s="238"/>
      <c r="E13" s="235"/>
      <c r="F13" s="235"/>
      <c r="G13" s="235"/>
      <c r="H13" s="235"/>
      <c r="I13" s="235"/>
      <c r="J13" s="237"/>
      <c r="K13" s="237"/>
      <c r="L13" s="236"/>
      <c r="M13" s="236"/>
      <c r="N13" s="235"/>
      <c r="O13" s="235"/>
      <c r="P13" s="234"/>
      <c r="Q13" s="233"/>
      <c r="R13" s="231"/>
      <c r="S13" s="231"/>
      <c r="T13" s="231"/>
      <c r="U13" s="231"/>
      <c r="V13" s="231"/>
      <c r="W13" s="231"/>
      <c r="X13" s="232"/>
      <c r="Y13" s="231"/>
      <c r="Z13" s="231"/>
      <c r="AA13" s="231"/>
      <c r="AB13" s="232"/>
      <c r="AC13" s="231"/>
      <c r="AD13" s="231"/>
    </row>
    <row r="14" spans="1:30" ht="16.5" thickBot="1" x14ac:dyDescent="0.3">
      <c r="A14" s="230" t="s">
        <v>83</v>
      </c>
      <c r="B14" s="229"/>
      <c r="C14" s="229"/>
      <c r="D14" s="229"/>
      <c r="E14" s="227"/>
      <c r="F14" s="227"/>
      <c r="G14" s="227"/>
      <c r="H14" s="227"/>
      <c r="I14" s="227"/>
      <c r="J14" s="228"/>
      <c r="K14" s="228"/>
      <c r="L14" s="227"/>
      <c r="M14" s="227"/>
      <c r="N14" s="227"/>
      <c r="O14" s="227"/>
      <c r="P14" s="226"/>
      <c r="Q14" s="225"/>
      <c r="R14" s="223"/>
      <c r="S14" s="223"/>
      <c r="T14" s="223"/>
      <c r="U14" s="223"/>
      <c r="V14" s="223"/>
      <c r="W14" s="223"/>
      <c r="X14" s="224"/>
      <c r="Y14" s="223"/>
      <c r="Z14" s="223"/>
      <c r="AA14" s="223"/>
      <c r="AB14" s="224"/>
      <c r="AC14" s="223"/>
      <c r="AD14" s="223"/>
    </row>
    <row r="15" spans="1:30" ht="15.75" x14ac:dyDescent="0.25">
      <c r="A15" s="250" t="s">
        <v>85</v>
      </c>
      <c r="B15" s="248"/>
      <c r="C15" s="248"/>
      <c r="D15" s="248"/>
      <c r="E15" s="244"/>
      <c r="F15" s="244"/>
      <c r="G15" s="244"/>
      <c r="H15" s="244"/>
      <c r="I15" s="244"/>
      <c r="J15" s="247"/>
      <c r="K15" s="246"/>
      <c r="L15" s="245"/>
      <c r="M15" s="245"/>
      <c r="N15" s="244"/>
      <c r="O15" s="244"/>
      <c r="P15" s="243"/>
      <c r="Q15" s="242"/>
      <c r="R15" s="240"/>
      <c r="S15" s="240"/>
      <c r="T15" s="240"/>
      <c r="U15" s="240"/>
      <c r="V15" s="240"/>
      <c r="W15" s="240"/>
      <c r="X15" s="241"/>
      <c r="Y15" s="240"/>
      <c r="Z15" s="240"/>
      <c r="AA15" s="240"/>
      <c r="AB15" s="241"/>
      <c r="AC15" s="240"/>
      <c r="AD15" s="240"/>
    </row>
    <row r="16" spans="1:30" ht="15.75" x14ac:dyDescent="0.25">
      <c r="A16" s="239" t="s">
        <v>82</v>
      </c>
      <c r="B16" s="238"/>
      <c r="C16" s="238"/>
      <c r="D16" s="238"/>
      <c r="E16" s="235"/>
      <c r="F16" s="235"/>
      <c r="G16" s="235"/>
      <c r="H16" s="235"/>
      <c r="I16" s="235"/>
      <c r="J16" s="237"/>
      <c r="K16" s="237"/>
      <c r="L16" s="236"/>
      <c r="M16" s="236"/>
      <c r="N16" s="235"/>
      <c r="O16" s="235"/>
      <c r="P16" s="234"/>
      <c r="Q16" s="233"/>
      <c r="R16" s="231"/>
      <c r="S16" s="231"/>
      <c r="T16" s="231"/>
      <c r="U16" s="231"/>
      <c r="V16" s="231"/>
      <c r="W16" s="231"/>
      <c r="X16" s="232"/>
      <c r="Y16" s="231"/>
      <c r="Z16" s="231"/>
      <c r="AA16" s="231"/>
      <c r="AB16" s="232"/>
      <c r="AC16" s="231"/>
      <c r="AD16" s="231"/>
    </row>
    <row r="17" spans="1:30" ht="16.5" thickBot="1" x14ac:dyDescent="0.3">
      <c r="A17" s="230" t="s">
        <v>83</v>
      </c>
      <c r="B17" s="229"/>
      <c r="C17" s="229"/>
      <c r="D17" s="229"/>
      <c r="E17" s="227"/>
      <c r="F17" s="227"/>
      <c r="G17" s="227"/>
      <c r="H17" s="227"/>
      <c r="I17" s="227"/>
      <c r="J17" s="228"/>
      <c r="K17" s="228"/>
      <c r="L17" s="227"/>
      <c r="M17" s="227"/>
      <c r="N17" s="227"/>
      <c r="O17" s="227"/>
      <c r="P17" s="226"/>
      <c r="Q17" s="225"/>
      <c r="R17" s="223"/>
      <c r="S17" s="223"/>
      <c r="T17" s="223"/>
      <c r="U17" s="223"/>
      <c r="V17" s="223"/>
      <c r="W17" s="223"/>
      <c r="X17" s="224"/>
      <c r="Y17" s="223"/>
      <c r="Z17" s="223"/>
      <c r="AA17" s="223"/>
      <c r="AB17" s="224"/>
      <c r="AC17" s="223"/>
      <c r="AD17" s="223"/>
    </row>
    <row r="18" spans="1:30" ht="15.75" x14ac:dyDescent="0.25">
      <c r="A18" s="249" t="s">
        <v>86</v>
      </c>
      <c r="B18" s="248"/>
      <c r="C18" s="248"/>
      <c r="D18" s="248"/>
      <c r="E18" s="244"/>
      <c r="F18" s="244"/>
      <c r="G18" s="244"/>
      <c r="H18" s="244"/>
      <c r="I18" s="244"/>
      <c r="J18" s="247"/>
      <c r="K18" s="247"/>
      <c r="L18" s="245"/>
      <c r="M18" s="245"/>
      <c r="N18" s="244"/>
      <c r="O18" s="244"/>
      <c r="P18" s="243"/>
      <c r="Q18" s="242"/>
      <c r="R18" s="240"/>
      <c r="S18" s="240"/>
      <c r="T18" s="240"/>
      <c r="U18" s="240"/>
      <c r="V18" s="240"/>
      <c r="W18" s="240"/>
      <c r="X18" s="241"/>
      <c r="Y18" s="240"/>
      <c r="Z18" s="240"/>
      <c r="AA18" s="240"/>
      <c r="AB18" s="241"/>
      <c r="AC18" s="240"/>
      <c r="AD18" s="240"/>
    </row>
    <row r="19" spans="1:30" ht="15.75" x14ac:dyDescent="0.25">
      <c r="A19" s="239" t="s">
        <v>82</v>
      </c>
      <c r="B19" s="238"/>
      <c r="C19" s="238"/>
      <c r="D19" s="238"/>
      <c r="E19" s="235"/>
      <c r="F19" s="235"/>
      <c r="G19" s="235"/>
      <c r="H19" s="235"/>
      <c r="I19" s="235"/>
      <c r="J19" s="237"/>
      <c r="K19" s="237"/>
      <c r="L19" s="236"/>
      <c r="M19" s="236"/>
      <c r="N19" s="235"/>
      <c r="O19" s="235"/>
      <c r="P19" s="234"/>
      <c r="Q19" s="233"/>
      <c r="R19" s="231"/>
      <c r="S19" s="231"/>
      <c r="T19" s="231"/>
      <c r="U19" s="231"/>
      <c r="V19" s="231"/>
      <c r="W19" s="231"/>
      <c r="X19" s="232"/>
      <c r="Y19" s="231"/>
      <c r="Z19" s="231"/>
      <c r="AA19" s="231"/>
      <c r="AB19" s="232"/>
      <c r="AC19" s="231"/>
      <c r="AD19" s="231"/>
    </row>
    <row r="20" spans="1:30" ht="16.5" thickBot="1" x14ac:dyDescent="0.3">
      <c r="A20" s="230" t="s">
        <v>83</v>
      </c>
      <c r="B20" s="229"/>
      <c r="C20" s="229"/>
      <c r="D20" s="229"/>
      <c r="E20" s="227"/>
      <c r="F20" s="227"/>
      <c r="G20" s="227"/>
      <c r="H20" s="227"/>
      <c r="I20" s="227"/>
      <c r="J20" s="228"/>
      <c r="K20" s="228"/>
      <c r="L20" s="227"/>
      <c r="M20" s="227"/>
      <c r="N20" s="227"/>
      <c r="O20" s="227"/>
      <c r="P20" s="226"/>
      <c r="Q20" s="225"/>
      <c r="R20" s="223"/>
      <c r="S20" s="223"/>
      <c r="T20" s="223"/>
      <c r="U20" s="223"/>
      <c r="V20" s="223"/>
      <c r="W20" s="223"/>
      <c r="X20" s="224"/>
      <c r="Y20" s="223"/>
      <c r="Z20" s="223"/>
      <c r="AA20" s="223"/>
      <c r="AB20" s="224"/>
      <c r="AC20" s="223"/>
      <c r="AD20" s="223"/>
    </row>
    <row r="21" spans="1:30" ht="15.75" x14ac:dyDescent="0.25">
      <c r="A21" s="249" t="s">
        <v>87</v>
      </c>
      <c r="B21" s="248"/>
      <c r="C21" s="248"/>
      <c r="D21" s="248"/>
      <c r="E21" s="244"/>
      <c r="F21" s="244"/>
      <c r="G21" s="244"/>
      <c r="H21" s="244"/>
      <c r="I21" s="244"/>
      <c r="J21" s="247"/>
      <c r="K21" s="247"/>
      <c r="L21" s="245"/>
      <c r="M21" s="245"/>
      <c r="N21" s="244"/>
      <c r="O21" s="244"/>
      <c r="P21" s="243"/>
      <c r="Q21" s="242"/>
      <c r="R21" s="240"/>
      <c r="S21" s="240"/>
      <c r="T21" s="240"/>
      <c r="U21" s="240"/>
      <c r="V21" s="240"/>
      <c r="W21" s="240"/>
      <c r="X21" s="241"/>
      <c r="Y21" s="240"/>
      <c r="Z21" s="240"/>
      <c r="AA21" s="240"/>
      <c r="AB21" s="241"/>
      <c r="AC21" s="240"/>
      <c r="AD21" s="240"/>
    </row>
    <row r="22" spans="1:30" ht="15.75" x14ac:dyDescent="0.25">
      <c r="A22" s="239" t="s">
        <v>82</v>
      </c>
      <c r="B22" s="238"/>
      <c r="C22" s="238"/>
      <c r="D22" s="238"/>
      <c r="E22" s="235"/>
      <c r="F22" s="235"/>
      <c r="G22" s="235"/>
      <c r="H22" s="235"/>
      <c r="I22" s="235"/>
      <c r="J22" s="237"/>
      <c r="K22" s="237"/>
      <c r="L22" s="236"/>
      <c r="M22" s="236"/>
      <c r="N22" s="235"/>
      <c r="O22" s="235"/>
      <c r="P22" s="234"/>
      <c r="Q22" s="233"/>
      <c r="R22" s="231"/>
      <c r="S22" s="231"/>
      <c r="T22" s="231"/>
      <c r="U22" s="231"/>
      <c r="V22" s="231"/>
      <c r="W22" s="231"/>
      <c r="X22" s="232"/>
      <c r="Y22" s="231"/>
      <c r="Z22" s="231"/>
      <c r="AA22" s="231"/>
      <c r="AB22" s="232"/>
      <c r="AC22" s="231"/>
      <c r="AD22" s="231"/>
    </row>
    <row r="23" spans="1:30" ht="16.5" thickBot="1" x14ac:dyDescent="0.3">
      <c r="A23" s="230" t="s">
        <v>83</v>
      </c>
      <c r="B23" s="229"/>
      <c r="C23" s="229"/>
      <c r="D23" s="229"/>
      <c r="E23" s="227"/>
      <c r="F23" s="227"/>
      <c r="G23" s="227"/>
      <c r="H23" s="227"/>
      <c r="I23" s="227"/>
      <c r="J23" s="228"/>
      <c r="K23" s="228"/>
      <c r="L23" s="227"/>
      <c r="M23" s="227"/>
      <c r="N23" s="227"/>
      <c r="O23" s="227"/>
      <c r="P23" s="226"/>
      <c r="Q23" s="225"/>
      <c r="R23" s="223"/>
      <c r="S23" s="223"/>
      <c r="T23" s="223"/>
      <c r="U23" s="223"/>
      <c r="V23" s="223"/>
      <c r="W23" s="223"/>
      <c r="X23" s="224"/>
      <c r="Y23" s="223"/>
      <c r="Z23" s="223"/>
      <c r="AA23" s="223"/>
      <c r="AB23" s="224"/>
      <c r="AC23" s="223"/>
      <c r="AD23" s="223"/>
    </row>
    <row r="24" spans="1:30" ht="15.75" x14ac:dyDescent="0.25">
      <c r="A24" s="249" t="s">
        <v>88</v>
      </c>
      <c r="B24" s="248"/>
      <c r="C24" s="248"/>
      <c r="D24" s="248"/>
      <c r="E24" s="244"/>
      <c r="F24" s="244"/>
      <c r="G24" s="244"/>
      <c r="H24" s="244"/>
      <c r="I24" s="244"/>
      <c r="J24" s="247"/>
      <c r="K24" s="246"/>
      <c r="L24" s="245"/>
      <c r="M24" s="245"/>
      <c r="N24" s="244"/>
      <c r="O24" s="244"/>
      <c r="P24" s="243"/>
      <c r="Q24" s="242"/>
      <c r="R24" s="240"/>
      <c r="S24" s="240"/>
      <c r="T24" s="240"/>
      <c r="U24" s="240"/>
      <c r="V24" s="240"/>
      <c r="W24" s="240"/>
      <c r="X24" s="240"/>
      <c r="Y24" s="240"/>
      <c r="Z24" s="240"/>
      <c r="AA24" s="241"/>
      <c r="AB24" s="240"/>
      <c r="AC24" s="240"/>
      <c r="AD24" s="240"/>
    </row>
    <row r="25" spans="1:30" ht="15.75" x14ac:dyDescent="0.25">
      <c r="A25" s="239" t="s">
        <v>82</v>
      </c>
      <c r="B25" s="238"/>
      <c r="C25" s="238"/>
      <c r="D25" s="238"/>
      <c r="E25" s="235"/>
      <c r="F25" s="235"/>
      <c r="G25" s="235"/>
      <c r="H25" s="235"/>
      <c r="I25" s="235"/>
      <c r="J25" s="237"/>
      <c r="K25" s="237"/>
      <c r="L25" s="236"/>
      <c r="M25" s="236"/>
      <c r="N25" s="235"/>
      <c r="O25" s="235"/>
      <c r="P25" s="234"/>
      <c r="Q25" s="233"/>
      <c r="R25" s="231"/>
      <c r="S25" s="231"/>
      <c r="T25" s="231"/>
      <c r="U25" s="231"/>
      <c r="V25" s="231"/>
      <c r="W25" s="231"/>
      <c r="X25" s="231"/>
      <c r="Y25" s="231"/>
      <c r="Z25" s="231"/>
      <c r="AA25" s="232"/>
      <c r="AB25" s="231"/>
      <c r="AC25" s="231"/>
      <c r="AD25" s="231"/>
    </row>
    <row r="26" spans="1:30" ht="16.5" thickBot="1" x14ac:dyDescent="0.3">
      <c r="A26" s="230" t="s">
        <v>83</v>
      </c>
      <c r="B26" s="229"/>
      <c r="C26" s="229"/>
      <c r="D26" s="229"/>
      <c r="E26" s="227"/>
      <c r="F26" s="227"/>
      <c r="G26" s="227"/>
      <c r="H26" s="227"/>
      <c r="I26" s="227"/>
      <c r="J26" s="228"/>
      <c r="K26" s="228"/>
      <c r="L26" s="227"/>
      <c r="M26" s="227"/>
      <c r="N26" s="227"/>
      <c r="O26" s="227"/>
      <c r="P26" s="226"/>
      <c r="Q26" s="225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3"/>
      <c r="AC26" s="223"/>
      <c r="AD26" s="223"/>
    </row>
    <row r="27" spans="1:30" x14ac:dyDescent="0.2">
      <c r="U27" s="222" t="s">
        <v>143</v>
      </c>
    </row>
    <row r="28" spans="1:30" x14ac:dyDescent="0.2">
      <c r="U28" s="222" t="s">
        <v>144</v>
      </c>
    </row>
  </sheetData>
  <mergeCells count="4">
    <mergeCell ref="A2:T2"/>
    <mergeCell ref="A3:G3"/>
    <mergeCell ref="F4:I4"/>
    <mergeCell ref="K4:P4"/>
  </mergeCells>
  <pageMargins left="0.78740157499999996" right="0.78740157499999996" top="0.984251969" bottom="0.984251969" header="0.4921259845" footer="0.4921259845"/>
  <pageSetup paperSize="8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M31"/>
  <sheetViews>
    <sheetView tabSelected="1" zoomScaleNormal="100" workbookViewId="0">
      <selection activeCell="E2" sqref="E2:H3"/>
    </sheetView>
  </sheetViews>
  <sheetFormatPr baseColWidth="10" defaultColWidth="9.140625" defaultRowHeight="12.75" x14ac:dyDescent="0.2"/>
  <cols>
    <col min="1" max="1" width="29.42578125" style="308" customWidth="1"/>
    <col min="2" max="2" width="19.7109375" style="308" customWidth="1"/>
    <col min="3" max="3" width="18.85546875" style="308" customWidth="1"/>
    <col min="4" max="4" width="31" style="308" customWidth="1"/>
    <col min="5" max="5" width="29.5703125" style="308" customWidth="1"/>
    <col min="6" max="6" width="47.140625" style="308" customWidth="1"/>
    <col min="7" max="7" width="44" style="308" customWidth="1"/>
    <col min="8" max="8" width="101.7109375" style="308" customWidth="1"/>
    <col min="9" max="9" width="17.42578125" style="312" customWidth="1"/>
    <col min="10" max="16384" width="9.140625" style="308"/>
  </cols>
  <sheetData>
    <row r="1" spans="1:13" s="361" customFormat="1" ht="99.95" customHeight="1" x14ac:dyDescent="0.2">
      <c r="A1" s="362" t="s">
        <v>249</v>
      </c>
      <c r="B1" s="357"/>
      <c r="C1" s="358"/>
      <c r="D1" s="358"/>
      <c r="E1" s="358"/>
      <c r="F1" s="358"/>
      <c r="G1" s="358"/>
      <c r="H1" s="359"/>
      <c r="I1" s="360">
        <f>'édition A4'!M2</f>
        <v>43178</v>
      </c>
      <c r="L1" s="360"/>
      <c r="M1" s="360"/>
    </row>
    <row r="2" spans="1:13" ht="12.75" customHeight="1" x14ac:dyDescent="0.2">
      <c r="A2" s="416" t="s">
        <v>277</v>
      </c>
      <c r="B2" s="417"/>
      <c r="C2" s="417"/>
      <c r="D2" s="417"/>
      <c r="E2" s="420">
        <f>I1</f>
        <v>43178</v>
      </c>
      <c r="F2" s="420"/>
      <c r="G2" s="420"/>
      <c r="H2" s="421"/>
      <c r="I2" s="312">
        <f>I1+1</f>
        <v>43179</v>
      </c>
      <c r="L2" s="312"/>
    </row>
    <row r="3" spans="1:13" ht="120" customHeight="1" thickBot="1" x14ac:dyDescent="0.25">
      <c r="A3" s="418"/>
      <c r="B3" s="419"/>
      <c r="C3" s="419"/>
      <c r="D3" s="419"/>
      <c r="E3" s="422"/>
      <c r="F3" s="422"/>
      <c r="G3" s="422"/>
      <c r="H3" s="423"/>
      <c r="I3" s="312">
        <f t="shared" ref="I3:I4" si="0">I2+1</f>
        <v>43180</v>
      </c>
      <c r="L3" s="312"/>
    </row>
    <row r="4" spans="1:13" s="311" customFormat="1" ht="63.75" customHeight="1" x14ac:dyDescent="0.2">
      <c r="A4" s="353" t="s">
        <v>208</v>
      </c>
      <c r="B4" s="354" t="s">
        <v>207</v>
      </c>
      <c r="C4" s="355" t="s">
        <v>222</v>
      </c>
      <c r="D4" s="355" t="s">
        <v>223</v>
      </c>
      <c r="E4" s="355" t="s">
        <v>205</v>
      </c>
      <c r="F4" s="355" t="s">
        <v>204</v>
      </c>
      <c r="G4" s="355" t="s">
        <v>203</v>
      </c>
      <c r="H4" s="356" t="s">
        <v>230</v>
      </c>
      <c r="I4" s="312">
        <f t="shared" si="0"/>
        <v>43181</v>
      </c>
    </row>
    <row r="5" spans="1:13" ht="90" customHeight="1" x14ac:dyDescent="0.2">
      <c r="A5" s="345" t="s">
        <v>251</v>
      </c>
      <c r="B5" s="346" t="s">
        <v>218</v>
      </c>
      <c r="C5" s="340" t="s">
        <v>231</v>
      </c>
      <c r="D5" s="334"/>
      <c r="E5" s="334"/>
      <c r="F5" s="334"/>
      <c r="G5" s="334"/>
      <c r="H5" s="334"/>
      <c r="I5" s="312">
        <f>I4+1</f>
        <v>43182</v>
      </c>
    </row>
    <row r="6" spans="1:13" s="310" customFormat="1" ht="90" customHeight="1" x14ac:dyDescent="0.2">
      <c r="A6" s="344" t="s">
        <v>252</v>
      </c>
      <c r="B6" s="347" t="s">
        <v>196</v>
      </c>
      <c r="C6" s="341" t="s">
        <v>217</v>
      </c>
      <c r="D6" s="327"/>
      <c r="E6" s="327"/>
      <c r="F6" s="327"/>
      <c r="G6" s="327"/>
      <c r="H6" s="327"/>
      <c r="I6" s="313"/>
    </row>
    <row r="7" spans="1:13" ht="75" customHeight="1" x14ac:dyDescent="0.2">
      <c r="A7" s="344" t="s">
        <v>253</v>
      </c>
      <c r="B7" s="347" t="s">
        <v>216</v>
      </c>
      <c r="C7" s="341" t="s">
        <v>232</v>
      </c>
      <c r="D7" s="326"/>
      <c r="E7" s="326"/>
      <c r="F7" s="326"/>
      <c r="G7" s="326"/>
      <c r="H7" s="326"/>
    </row>
    <row r="8" spans="1:13" ht="75" customHeight="1" x14ac:dyDescent="0.2">
      <c r="A8" s="344" t="s">
        <v>254</v>
      </c>
      <c r="B8" s="347" t="s">
        <v>216</v>
      </c>
      <c r="C8" s="342" t="s">
        <v>233</v>
      </c>
      <c r="D8" s="326"/>
      <c r="E8" s="335"/>
      <c r="F8" s="335"/>
      <c r="G8" s="335"/>
      <c r="H8" s="335"/>
    </row>
    <row r="9" spans="1:13" ht="75" customHeight="1" x14ac:dyDescent="0.2">
      <c r="A9" s="344" t="s">
        <v>255</v>
      </c>
      <c r="B9" s="347" t="s">
        <v>216</v>
      </c>
      <c r="C9" s="342" t="s">
        <v>234</v>
      </c>
      <c r="D9" s="336"/>
      <c r="E9" s="336"/>
      <c r="F9" s="336"/>
      <c r="G9" s="336"/>
      <c r="H9" s="336"/>
    </row>
    <row r="10" spans="1:13" ht="75" customHeight="1" x14ac:dyDescent="0.2">
      <c r="A10" s="344" t="s">
        <v>256</v>
      </c>
      <c r="B10" s="347" t="s">
        <v>196</v>
      </c>
      <c r="C10" s="341" t="s">
        <v>235</v>
      </c>
      <c r="D10" s="327"/>
      <c r="E10" s="327"/>
      <c r="F10" s="327"/>
      <c r="G10" s="327"/>
      <c r="H10" s="327"/>
    </row>
    <row r="11" spans="1:13" ht="75" customHeight="1" x14ac:dyDescent="0.2">
      <c r="A11" s="344" t="s">
        <v>257</v>
      </c>
      <c r="B11" s="347" t="s">
        <v>215</v>
      </c>
      <c r="C11" s="341" t="s">
        <v>214</v>
      </c>
      <c r="D11" s="326"/>
      <c r="E11" s="326"/>
      <c r="F11" s="326"/>
      <c r="G11" s="326"/>
      <c r="H11" s="326"/>
    </row>
    <row r="12" spans="1:13" ht="75" customHeight="1" x14ac:dyDescent="0.2">
      <c r="A12" s="344" t="s">
        <v>258</v>
      </c>
      <c r="B12" s="348" t="s">
        <v>213</v>
      </c>
      <c r="C12" s="341" t="s">
        <v>209</v>
      </c>
      <c r="D12" s="327"/>
      <c r="E12" s="327"/>
      <c r="F12" s="327"/>
      <c r="G12" s="327"/>
      <c r="H12" s="327"/>
    </row>
    <row r="13" spans="1:13" ht="75" customHeight="1" x14ac:dyDescent="0.2">
      <c r="A13" s="344" t="s">
        <v>259</v>
      </c>
      <c r="B13" s="347" t="s">
        <v>212</v>
      </c>
      <c r="C13" s="341" t="s">
        <v>211</v>
      </c>
      <c r="D13" s="326"/>
      <c r="E13" s="326"/>
      <c r="F13" s="326"/>
      <c r="G13" s="326"/>
      <c r="H13" s="326"/>
    </row>
    <row r="14" spans="1:13" ht="75" customHeight="1" x14ac:dyDescent="0.2">
      <c r="A14" s="344" t="s">
        <v>260</v>
      </c>
      <c r="B14" s="347" t="s">
        <v>196</v>
      </c>
      <c r="C14" s="341" t="s">
        <v>236</v>
      </c>
      <c r="D14" s="326"/>
      <c r="E14" s="326"/>
      <c r="F14" s="326"/>
      <c r="G14" s="326"/>
      <c r="H14" s="326"/>
    </row>
    <row r="15" spans="1:13" ht="75" customHeight="1" x14ac:dyDescent="0.2">
      <c r="A15" s="344" t="s">
        <v>261</v>
      </c>
      <c r="B15" s="349" t="s">
        <v>210</v>
      </c>
      <c r="C15" s="341" t="s">
        <v>237</v>
      </c>
      <c r="D15" s="326"/>
      <c r="E15" s="326"/>
      <c r="F15" s="326"/>
      <c r="G15" s="326"/>
      <c r="H15" s="326"/>
    </row>
    <row r="16" spans="1:13" ht="75" customHeight="1" x14ac:dyDescent="0.2">
      <c r="A16" s="344" t="s">
        <v>262</v>
      </c>
      <c r="B16" s="424" t="s">
        <v>202</v>
      </c>
      <c r="C16" s="341" t="s">
        <v>201</v>
      </c>
      <c r="D16" s="326"/>
      <c r="E16" s="326"/>
      <c r="F16" s="326"/>
      <c r="G16" s="326"/>
      <c r="H16" s="326"/>
    </row>
    <row r="17" spans="1:8" ht="75" customHeight="1" x14ac:dyDescent="0.2">
      <c r="A17" s="344" t="s">
        <v>263</v>
      </c>
      <c r="B17" s="425"/>
      <c r="C17" s="341" t="s">
        <v>200</v>
      </c>
      <c r="D17" s="326"/>
      <c r="E17" s="326"/>
      <c r="F17" s="326"/>
      <c r="G17" s="326"/>
      <c r="H17" s="326"/>
    </row>
    <row r="18" spans="1:8" ht="75" customHeight="1" x14ac:dyDescent="0.2">
      <c r="A18" s="344" t="s">
        <v>264</v>
      </c>
      <c r="B18" s="424" t="s">
        <v>199</v>
      </c>
      <c r="C18" s="341" t="s">
        <v>198</v>
      </c>
      <c r="D18" s="326"/>
      <c r="E18" s="326"/>
      <c r="F18" s="326"/>
      <c r="G18" s="326"/>
      <c r="H18" s="326"/>
    </row>
    <row r="19" spans="1:8" ht="75" customHeight="1" x14ac:dyDescent="0.2">
      <c r="A19" s="344" t="s">
        <v>265</v>
      </c>
      <c r="B19" s="425"/>
      <c r="C19" s="341" t="s">
        <v>238</v>
      </c>
      <c r="D19" s="326"/>
      <c r="E19" s="326"/>
      <c r="F19" s="326"/>
      <c r="G19" s="326"/>
      <c r="H19" s="326"/>
    </row>
    <row r="20" spans="1:8" ht="75" customHeight="1" x14ac:dyDescent="0.2">
      <c r="A20" s="344" t="s">
        <v>266</v>
      </c>
      <c r="B20" s="347" t="s">
        <v>196</v>
      </c>
      <c r="C20" s="341" t="s">
        <v>239</v>
      </c>
      <c r="D20" s="326"/>
      <c r="E20" s="326"/>
      <c r="F20" s="326"/>
      <c r="G20" s="326"/>
      <c r="H20" s="326"/>
    </row>
    <row r="21" spans="1:8" ht="75" customHeight="1" x14ac:dyDescent="0.2">
      <c r="A21" s="344" t="s">
        <v>267</v>
      </c>
      <c r="B21" s="347" t="s">
        <v>197</v>
      </c>
      <c r="C21" s="341" t="s">
        <v>240</v>
      </c>
      <c r="D21" s="326"/>
      <c r="E21" s="326"/>
      <c r="F21" s="326"/>
      <c r="G21" s="326"/>
      <c r="H21" s="326"/>
    </row>
    <row r="22" spans="1:8" ht="75" customHeight="1" x14ac:dyDescent="0.2">
      <c r="A22" s="344" t="s">
        <v>268</v>
      </c>
      <c r="B22" s="347" t="s">
        <v>196</v>
      </c>
      <c r="C22" s="341" t="s">
        <v>232</v>
      </c>
      <c r="D22" s="326"/>
      <c r="E22" s="326"/>
      <c r="F22" s="326"/>
      <c r="G22" s="326"/>
      <c r="H22" s="326"/>
    </row>
    <row r="23" spans="1:8" ht="75" customHeight="1" x14ac:dyDescent="0.2">
      <c r="A23" s="344" t="s">
        <v>269</v>
      </c>
      <c r="B23" s="347" t="s">
        <v>196</v>
      </c>
      <c r="C23" s="343" t="s">
        <v>241</v>
      </c>
      <c r="D23" s="326"/>
      <c r="E23" s="326"/>
      <c r="F23" s="326"/>
      <c r="G23" s="326"/>
      <c r="H23" s="326"/>
    </row>
    <row r="24" spans="1:8" ht="75" customHeight="1" x14ac:dyDescent="0.2">
      <c r="A24" s="344" t="s">
        <v>270</v>
      </c>
      <c r="B24" s="347" t="s">
        <v>196</v>
      </c>
      <c r="C24" s="341" t="s">
        <v>242</v>
      </c>
      <c r="D24" s="326"/>
      <c r="E24" s="326"/>
      <c r="F24" s="326"/>
      <c r="G24" s="326"/>
      <c r="H24" s="326"/>
    </row>
    <row r="25" spans="1:8" ht="75" customHeight="1" x14ac:dyDescent="0.2">
      <c r="A25" s="344" t="s">
        <v>271</v>
      </c>
      <c r="B25" s="347" t="s">
        <v>196</v>
      </c>
      <c r="C25" s="341" t="s">
        <v>243</v>
      </c>
      <c r="D25" s="326"/>
      <c r="E25" s="326"/>
      <c r="F25" s="326"/>
      <c r="G25" s="326"/>
      <c r="H25" s="326"/>
    </row>
    <row r="26" spans="1:8" ht="75" customHeight="1" x14ac:dyDescent="0.2">
      <c r="A26" s="344" t="s">
        <v>272</v>
      </c>
      <c r="B26" s="347" t="s">
        <v>196</v>
      </c>
      <c r="C26" s="341" t="s">
        <v>244</v>
      </c>
      <c r="D26" s="326"/>
      <c r="E26" s="326"/>
      <c r="F26" s="326"/>
      <c r="G26" s="326"/>
      <c r="H26" s="326"/>
    </row>
    <row r="27" spans="1:8" ht="75" customHeight="1" x14ac:dyDescent="0.2">
      <c r="A27" s="344" t="s">
        <v>273</v>
      </c>
      <c r="B27" s="347" t="s">
        <v>196</v>
      </c>
      <c r="C27" s="341" t="s">
        <v>245</v>
      </c>
      <c r="D27" s="326"/>
      <c r="E27" s="326"/>
      <c r="F27" s="326"/>
      <c r="G27" s="326"/>
      <c r="H27" s="326"/>
    </row>
    <row r="28" spans="1:8" ht="75" customHeight="1" x14ac:dyDescent="0.2">
      <c r="A28" s="344" t="s">
        <v>274</v>
      </c>
      <c r="B28" s="347" t="s">
        <v>196</v>
      </c>
      <c r="C28" s="341" t="s">
        <v>246</v>
      </c>
      <c r="D28" s="326"/>
      <c r="E28" s="326"/>
      <c r="F28" s="326"/>
      <c r="G28" s="326"/>
      <c r="H28" s="326"/>
    </row>
    <row r="29" spans="1:8" ht="75" customHeight="1" x14ac:dyDescent="0.2">
      <c r="A29" s="351" t="s">
        <v>275</v>
      </c>
      <c r="B29" s="350" t="s">
        <v>194</v>
      </c>
      <c r="C29" s="341" t="s">
        <v>247</v>
      </c>
      <c r="D29" s="326"/>
      <c r="E29" s="326"/>
      <c r="F29" s="326"/>
      <c r="G29" s="326"/>
      <c r="H29" s="326"/>
    </row>
    <row r="30" spans="1:8" ht="99.95" customHeight="1" x14ac:dyDescent="0.2">
      <c r="A30" s="344" t="s">
        <v>276</v>
      </c>
      <c r="B30" s="347" t="s">
        <v>195</v>
      </c>
      <c r="C30" s="341" t="s">
        <v>248</v>
      </c>
      <c r="D30" s="326"/>
      <c r="E30" s="326"/>
      <c r="F30" s="326"/>
      <c r="G30" s="326"/>
      <c r="H30" s="326"/>
    </row>
    <row r="31" spans="1:8" ht="75" customHeight="1" x14ac:dyDescent="0.2">
      <c r="A31" s="352" t="s">
        <v>250</v>
      </c>
      <c r="B31" s="337"/>
      <c r="C31" s="338"/>
      <c r="D31" s="337"/>
      <c r="E31" s="337"/>
      <c r="F31" s="337"/>
      <c r="G31" s="337"/>
      <c r="H31" s="337"/>
    </row>
  </sheetData>
  <mergeCells count="4">
    <mergeCell ref="A2:D3"/>
    <mergeCell ref="E2:H3"/>
    <mergeCell ref="B16:B17"/>
    <mergeCell ref="B18:B19"/>
  </mergeCells>
  <pageMargins left="0.59055118110236227" right="0" top="0" bottom="0" header="0" footer="0"/>
  <pageSetup paperSize="9" scale="30" orientation="portrait" useFirstPageNumber="1" horizontalDpi="300" verticalDpi="300" r:id="rId1"/>
  <rowBreaks count="1" manualBreakCount="1">
    <brk id="1" max="16383" man="1"/>
  </rowBreaks>
  <colBreaks count="1" manualBreakCount="1">
    <brk id="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ortrait1Page">
                <anchor moveWithCells="1" sizeWithCells="1">
                  <from>
                    <xdr:col>11</xdr:col>
                    <xdr:colOff>552450</xdr:colOff>
                    <xdr:row>5</xdr:row>
                    <xdr:rowOff>828675</xdr:rowOff>
                  </from>
                  <to>
                    <xdr:col>13</xdr:col>
                    <xdr:colOff>228600</xdr:colOff>
                    <xdr:row>6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Paysage2Pages">
                <anchor moveWithCells="1" sizeWithCells="1">
                  <from>
                    <xdr:col>11</xdr:col>
                    <xdr:colOff>581025</xdr:colOff>
                    <xdr:row>6</xdr:row>
                    <xdr:rowOff>714375</xdr:rowOff>
                  </from>
                  <to>
                    <xdr:col>13</xdr:col>
                    <xdr:colOff>266700</xdr:colOff>
                    <xdr:row>6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 macro="[0]!Portrait1Page">
                <anchor moveWithCells="1" sizeWithCells="1">
                  <from>
                    <xdr:col>11</xdr:col>
                    <xdr:colOff>209550</xdr:colOff>
                    <xdr:row>5</xdr:row>
                    <xdr:rowOff>19050</xdr:rowOff>
                  </from>
                  <to>
                    <xdr:col>13</xdr:col>
                    <xdr:colOff>504825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Button 8">
              <controlPr defaultSize="0" print="0" autoFill="0" autoPict="0" macro="[0]!Paysage2Pages">
                <anchor moveWithCells="1" sizeWithCells="1">
                  <from>
                    <xdr:col>11</xdr:col>
                    <xdr:colOff>285750</xdr:colOff>
                    <xdr:row>5</xdr:row>
                    <xdr:rowOff>371475</xdr:rowOff>
                  </from>
                  <to>
                    <xdr:col>13</xdr:col>
                    <xdr:colOff>523875</xdr:colOff>
                    <xdr:row>5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17"/>
  <sheetViews>
    <sheetView showGridLines="0" workbookViewId="0">
      <selection activeCell="I5" sqref="I5"/>
    </sheetView>
  </sheetViews>
  <sheetFormatPr baseColWidth="10" defaultColWidth="9.140625" defaultRowHeight="12.75" x14ac:dyDescent="0.2"/>
  <cols>
    <col min="1" max="1" width="24.42578125" style="308" customWidth="1"/>
    <col min="2" max="2" width="9.5703125" style="308" customWidth="1"/>
    <col min="3" max="3" width="26" style="308" customWidth="1"/>
    <col min="4" max="4" width="24" style="308" customWidth="1"/>
    <col min="5" max="6" width="13.7109375" style="308" customWidth="1"/>
    <col min="7" max="7" width="31.5703125" style="308" customWidth="1"/>
    <col min="8" max="16384" width="9.140625" style="308"/>
  </cols>
  <sheetData>
    <row r="1" spans="1:7" ht="22.5" x14ac:dyDescent="0.45">
      <c r="A1" s="331" t="s">
        <v>221</v>
      </c>
      <c r="B1" s="319"/>
    </row>
    <row r="2" spans="1:7" ht="12.75" customHeight="1" x14ac:dyDescent="0.2">
      <c r="B2" s="426"/>
      <c r="C2" s="426"/>
      <c r="D2" s="428">
        <f>'édition A4'!M7</f>
        <v>43183</v>
      </c>
      <c r="E2" s="428"/>
      <c r="F2" s="428"/>
      <c r="G2" s="428"/>
    </row>
    <row r="3" spans="1:7" ht="12.75" customHeight="1" x14ac:dyDescent="0.2">
      <c r="B3" s="427"/>
      <c r="C3" s="427"/>
      <c r="D3" s="429"/>
      <c r="E3" s="429"/>
      <c r="F3" s="429"/>
      <c r="G3" s="429"/>
    </row>
    <row r="4" spans="1:7" s="311" customFormat="1" ht="30" x14ac:dyDescent="0.2">
      <c r="A4" s="329" t="s">
        <v>208</v>
      </c>
      <c r="B4" s="328" t="s">
        <v>207</v>
      </c>
      <c r="C4" s="330" t="s">
        <v>206</v>
      </c>
      <c r="D4" s="330" t="s">
        <v>205</v>
      </c>
      <c r="E4" s="330" t="s">
        <v>204</v>
      </c>
      <c r="F4" s="330" t="s">
        <v>203</v>
      </c>
      <c r="G4" s="333" t="s">
        <v>230</v>
      </c>
    </row>
    <row r="5" spans="1:7" ht="27" x14ac:dyDescent="0.2">
      <c r="A5" s="339" t="s">
        <v>220</v>
      </c>
      <c r="B5" s="326"/>
      <c r="C5" s="332"/>
      <c r="D5" s="327"/>
      <c r="E5" s="327"/>
      <c r="F5" s="327"/>
      <c r="G5" s="327"/>
    </row>
    <row r="6" spans="1:7" ht="27" x14ac:dyDescent="0.2">
      <c r="A6" s="339" t="s">
        <v>219</v>
      </c>
      <c r="B6" s="326"/>
      <c r="C6" s="332"/>
      <c r="D6" s="326"/>
      <c r="E6" s="326"/>
      <c r="F6" s="326"/>
      <c r="G6" s="326"/>
    </row>
    <row r="7" spans="1:7" ht="27" x14ac:dyDescent="0.2">
      <c r="A7" s="339">
        <v>7030</v>
      </c>
      <c r="B7" s="327"/>
      <c r="C7" s="332"/>
      <c r="D7" s="327"/>
      <c r="E7" s="327"/>
      <c r="F7" s="327"/>
      <c r="G7" s="327"/>
    </row>
    <row r="8" spans="1:7" ht="27" x14ac:dyDescent="0.2">
      <c r="A8" s="339">
        <v>7031</v>
      </c>
      <c r="B8" s="326"/>
      <c r="C8" s="332"/>
      <c r="D8" s="326"/>
      <c r="E8" s="326"/>
      <c r="F8" s="326"/>
      <c r="G8" s="326"/>
    </row>
    <row r="9" spans="1:7" ht="27" x14ac:dyDescent="0.2">
      <c r="A9" s="339">
        <v>7032</v>
      </c>
      <c r="B9" s="326"/>
      <c r="C9" s="332"/>
      <c r="D9" s="326"/>
      <c r="E9" s="326"/>
      <c r="F9" s="326"/>
      <c r="G9" s="326"/>
    </row>
    <row r="10" spans="1:7" ht="27" x14ac:dyDescent="0.2">
      <c r="A10" s="339">
        <v>7033</v>
      </c>
      <c r="B10" s="326"/>
      <c r="C10" s="332"/>
      <c r="D10" s="326"/>
      <c r="E10" s="326"/>
      <c r="F10" s="326"/>
      <c r="G10" s="326"/>
    </row>
    <row r="11" spans="1:7" ht="23.25" x14ac:dyDescent="0.2">
      <c r="A11" s="325"/>
      <c r="B11" s="326"/>
      <c r="C11" s="332"/>
      <c r="D11" s="326"/>
      <c r="E11" s="326"/>
      <c r="F11" s="326"/>
      <c r="G11" s="326"/>
    </row>
    <row r="12" spans="1:7" ht="23.25" customHeight="1" x14ac:dyDescent="0.2">
      <c r="A12" s="325"/>
      <c r="B12" s="326"/>
      <c r="C12" s="332"/>
      <c r="D12" s="326"/>
      <c r="E12" s="326"/>
      <c r="F12" s="326"/>
      <c r="G12" s="326"/>
    </row>
    <row r="13" spans="1:7" ht="23.25" customHeight="1" x14ac:dyDescent="0.2">
      <c r="A13" s="325"/>
      <c r="B13" s="326"/>
      <c r="C13" s="332"/>
      <c r="D13" s="326"/>
      <c r="E13" s="326"/>
      <c r="F13" s="326"/>
      <c r="G13" s="326"/>
    </row>
    <row r="14" spans="1:7" x14ac:dyDescent="0.2">
      <c r="A14" s="309"/>
      <c r="B14" s="309"/>
      <c r="C14" s="309"/>
      <c r="D14" s="309"/>
      <c r="E14" s="309"/>
      <c r="F14" s="309"/>
      <c r="G14" s="309"/>
    </row>
    <row r="15" spans="1:7" x14ac:dyDescent="0.2">
      <c r="A15" s="309"/>
      <c r="B15" s="309"/>
      <c r="C15" s="309"/>
      <c r="D15" s="309"/>
      <c r="E15" s="309"/>
      <c r="F15" s="309"/>
      <c r="G15" s="309"/>
    </row>
    <row r="16" spans="1:7" x14ac:dyDescent="0.2">
      <c r="A16" s="309"/>
      <c r="B16" s="309"/>
      <c r="C16" s="309"/>
      <c r="D16" s="309"/>
      <c r="E16" s="309"/>
      <c r="F16" s="309"/>
      <c r="G16" s="309"/>
    </row>
    <row r="17" spans="1:7" x14ac:dyDescent="0.2">
      <c r="A17" s="309"/>
      <c r="B17" s="309"/>
      <c r="C17" s="309"/>
      <c r="D17" s="309"/>
      <c r="E17" s="309"/>
      <c r="F17" s="309"/>
      <c r="G17" s="309"/>
    </row>
  </sheetData>
  <mergeCells count="2">
    <mergeCell ref="B2:C3"/>
    <mergeCell ref="D2:G3"/>
  </mergeCells>
  <pageMargins left="0" right="0" top="0.74803149606299213" bottom="0.74803149606299213" header="0.31496062992125984" footer="0.31496062992125984"/>
  <pageSetup paperSize="9" scale="72" fitToHeight="0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D17"/>
  <sheetViews>
    <sheetView workbookViewId="0">
      <selection activeCell="C11" sqref="C11"/>
    </sheetView>
  </sheetViews>
  <sheetFormatPr baseColWidth="10" defaultRowHeight="12.75" x14ac:dyDescent="0.2"/>
  <cols>
    <col min="1" max="1" width="10" customWidth="1"/>
    <col min="2" max="2" width="43.5703125" customWidth="1"/>
    <col min="3" max="4" width="17.85546875" customWidth="1"/>
  </cols>
  <sheetData>
    <row r="1" spans="1:4" ht="18" x14ac:dyDescent="0.2">
      <c r="A1" s="220" t="s">
        <v>185</v>
      </c>
      <c r="B1" s="220"/>
      <c r="C1" s="220"/>
      <c r="D1" s="220"/>
    </row>
    <row r="2" spans="1:4" ht="18" x14ac:dyDescent="0.25">
      <c r="A2" s="158">
        <v>43108</v>
      </c>
      <c r="B2" s="430" t="s">
        <v>186</v>
      </c>
      <c r="C2" s="430"/>
      <c r="D2" s="430"/>
    </row>
    <row r="3" spans="1:4" ht="13.5" thickBot="1" x14ac:dyDescent="0.25">
      <c r="A3" s="152"/>
      <c r="B3" s="152"/>
      <c r="C3" s="152"/>
      <c r="D3" s="152"/>
    </row>
    <row r="4" spans="1:4" x14ac:dyDescent="0.2">
      <c r="A4" s="153" t="s">
        <v>159</v>
      </c>
      <c r="B4" s="153" t="s">
        <v>160</v>
      </c>
      <c r="C4" s="153" t="s">
        <v>161</v>
      </c>
      <c r="D4" s="153" t="s">
        <v>162</v>
      </c>
    </row>
    <row r="5" spans="1:4" ht="30" customHeight="1" x14ac:dyDescent="0.2">
      <c r="A5" s="154" t="s">
        <v>163</v>
      </c>
      <c r="B5" s="155" t="s">
        <v>164</v>
      </c>
      <c r="C5" s="156"/>
      <c r="D5" s="157"/>
    </row>
    <row r="6" spans="1:4" ht="30" customHeight="1" x14ac:dyDescent="0.2">
      <c r="A6" s="154" t="s">
        <v>26</v>
      </c>
      <c r="B6" s="155" t="s">
        <v>165</v>
      </c>
      <c r="C6" s="156"/>
      <c r="D6" s="157"/>
    </row>
    <row r="7" spans="1:4" ht="30" customHeight="1" x14ac:dyDescent="0.2">
      <c r="A7" s="154" t="s">
        <v>166</v>
      </c>
      <c r="B7" s="155" t="s">
        <v>167</v>
      </c>
      <c r="C7" s="156"/>
      <c r="D7" s="157"/>
    </row>
    <row r="8" spans="1:4" ht="30" customHeight="1" x14ac:dyDescent="0.2">
      <c r="A8" s="154" t="s">
        <v>3</v>
      </c>
      <c r="B8" s="155" t="s">
        <v>168</v>
      </c>
      <c r="C8" s="156"/>
      <c r="D8" s="157"/>
    </row>
    <row r="9" spans="1:4" ht="30" customHeight="1" x14ac:dyDescent="0.2">
      <c r="A9" s="154" t="s">
        <v>169</v>
      </c>
      <c r="B9" s="155" t="s">
        <v>170</v>
      </c>
      <c r="C9" s="156"/>
      <c r="D9" s="157"/>
    </row>
    <row r="10" spans="1:4" ht="30" customHeight="1" x14ac:dyDescent="0.2">
      <c r="A10" s="154" t="s">
        <v>171</v>
      </c>
      <c r="B10" s="155" t="s">
        <v>172</v>
      </c>
      <c r="C10" s="156"/>
      <c r="D10" s="157"/>
    </row>
    <row r="11" spans="1:4" ht="30" customHeight="1" x14ac:dyDescent="0.2">
      <c r="A11" s="154" t="s">
        <v>7</v>
      </c>
      <c r="B11" s="155" t="s">
        <v>173</v>
      </c>
      <c r="C11" s="156"/>
      <c r="D11" s="157"/>
    </row>
    <row r="12" spans="1:4" ht="30" customHeight="1" x14ac:dyDescent="0.2">
      <c r="A12" s="154" t="s">
        <v>174</v>
      </c>
      <c r="B12" s="155" t="s">
        <v>175</v>
      </c>
      <c r="C12" s="156"/>
      <c r="D12" s="157"/>
    </row>
    <row r="13" spans="1:4" ht="30" customHeight="1" x14ac:dyDescent="0.2">
      <c r="A13" s="154" t="s">
        <v>176</v>
      </c>
      <c r="B13" s="155" t="s">
        <v>177</v>
      </c>
      <c r="C13" s="156"/>
      <c r="D13" s="157"/>
    </row>
    <row r="14" spans="1:4" ht="30" customHeight="1" x14ac:dyDescent="0.2">
      <c r="A14" s="154" t="s">
        <v>178</v>
      </c>
      <c r="B14" s="155" t="s">
        <v>179</v>
      </c>
      <c r="C14" s="156"/>
      <c r="D14" s="157"/>
    </row>
    <row r="15" spans="1:4" ht="30" customHeight="1" x14ac:dyDescent="0.2">
      <c r="A15" s="154" t="s">
        <v>180</v>
      </c>
      <c r="B15" s="155" t="s">
        <v>180</v>
      </c>
      <c r="C15" s="156"/>
      <c r="D15" s="157"/>
    </row>
    <row r="16" spans="1:4" ht="30" customHeight="1" x14ac:dyDescent="0.2">
      <c r="A16" s="154" t="s">
        <v>181</v>
      </c>
      <c r="B16" s="155" t="s">
        <v>182</v>
      </c>
      <c r="C16" s="156"/>
      <c r="D16" s="157"/>
    </row>
    <row r="17" spans="1:4" ht="30" customHeight="1" x14ac:dyDescent="0.2">
      <c r="A17" s="154" t="s">
        <v>183</v>
      </c>
      <c r="B17" s="155" t="s">
        <v>184</v>
      </c>
      <c r="C17" s="156"/>
      <c r="D17" s="157"/>
    </row>
  </sheetData>
  <mergeCells count="1">
    <mergeCell ref="B2:D2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H303"/>
  <sheetViews>
    <sheetView workbookViewId="0">
      <pane ySplit="1" topLeftCell="A263" activePane="bottomLeft" state="frozen"/>
      <selection pane="bottomLeft" activeCell="A2" sqref="A2"/>
    </sheetView>
  </sheetViews>
  <sheetFormatPr baseColWidth="10" defaultRowHeight="12.75" x14ac:dyDescent="0.2"/>
  <cols>
    <col min="1" max="1" width="11.42578125" style="7" customWidth="1"/>
    <col min="5" max="5" width="11.42578125" style="89" customWidth="1"/>
  </cols>
  <sheetData>
    <row r="1" spans="1:8" x14ac:dyDescent="0.2">
      <c r="A1" s="93" t="s">
        <v>127</v>
      </c>
      <c r="B1" s="93" t="s">
        <v>128</v>
      </c>
      <c r="C1" s="93" t="s">
        <v>129</v>
      </c>
      <c r="D1" s="93" t="s">
        <v>151</v>
      </c>
      <c r="E1" s="93" t="s">
        <v>130</v>
      </c>
      <c r="F1" s="93" t="s">
        <v>121</v>
      </c>
      <c r="G1" s="93" t="s">
        <v>131</v>
      </c>
      <c r="H1" s="93" t="s">
        <v>155</v>
      </c>
    </row>
    <row r="2" spans="1:8" x14ac:dyDescent="0.2">
      <c r="A2" s="7">
        <v>42371</v>
      </c>
      <c r="B2">
        <v>35279</v>
      </c>
      <c r="C2">
        <v>6040</v>
      </c>
      <c r="D2">
        <v>53.7</v>
      </c>
      <c r="E2" s="89">
        <v>0.125</v>
      </c>
      <c r="F2">
        <v>800</v>
      </c>
      <c r="G2">
        <v>375</v>
      </c>
      <c r="H2">
        <v>0</v>
      </c>
    </row>
    <row r="3" spans="1:8" x14ac:dyDescent="0.2">
      <c r="A3" s="7">
        <v>42373</v>
      </c>
      <c r="B3">
        <v>90370</v>
      </c>
      <c r="C3">
        <v>15920</v>
      </c>
      <c r="D3">
        <v>0</v>
      </c>
      <c r="E3" s="89">
        <v>0.16666666666666666</v>
      </c>
      <c r="F3">
        <v>4000</v>
      </c>
      <c r="G3">
        <v>1859.9999999999998</v>
      </c>
      <c r="H3">
        <v>0</v>
      </c>
    </row>
    <row r="4" spans="1:8" x14ac:dyDescent="0.2">
      <c r="A4" s="7">
        <v>42374</v>
      </c>
      <c r="B4">
        <v>107772</v>
      </c>
      <c r="C4">
        <v>17300</v>
      </c>
      <c r="D4">
        <v>0</v>
      </c>
      <c r="E4" s="89">
        <v>0.12030075187969924</v>
      </c>
      <c r="F4">
        <v>4200</v>
      </c>
      <c r="G4">
        <v>1450</v>
      </c>
      <c r="H4">
        <v>0</v>
      </c>
    </row>
    <row r="5" spans="1:8" x14ac:dyDescent="0.2">
      <c r="A5" s="7">
        <v>42375</v>
      </c>
      <c r="B5">
        <v>109254</v>
      </c>
      <c r="C5">
        <v>18400</v>
      </c>
      <c r="D5">
        <v>0</v>
      </c>
      <c r="E5" s="89">
        <v>8.0357142857142863E-2</v>
      </c>
      <c r="F5">
        <v>3900</v>
      </c>
      <c r="G5">
        <v>1200</v>
      </c>
      <c r="H5">
        <v>0</v>
      </c>
    </row>
    <row r="6" spans="1:8" x14ac:dyDescent="0.2">
      <c r="A6" s="7">
        <v>42376</v>
      </c>
      <c r="B6">
        <v>97526</v>
      </c>
      <c r="C6">
        <v>21080</v>
      </c>
      <c r="D6">
        <v>0</v>
      </c>
      <c r="E6" s="89">
        <v>4.3956043956043959E-2</v>
      </c>
      <c r="F6">
        <v>4600</v>
      </c>
      <c r="G6">
        <v>1500</v>
      </c>
      <c r="H6">
        <v>0</v>
      </c>
    </row>
    <row r="7" spans="1:8" x14ac:dyDescent="0.2">
      <c r="A7" s="7">
        <v>42377</v>
      </c>
      <c r="B7">
        <v>103146</v>
      </c>
      <c r="C7">
        <v>19800</v>
      </c>
      <c r="D7">
        <v>0</v>
      </c>
      <c r="E7" s="89">
        <v>5.9405940594059403E-2</v>
      </c>
      <c r="F7">
        <v>4300</v>
      </c>
      <c r="G7">
        <v>1600</v>
      </c>
      <c r="H7">
        <v>0</v>
      </c>
    </row>
    <row r="8" spans="1:8" x14ac:dyDescent="0.2">
      <c r="A8" s="7">
        <v>42378</v>
      </c>
      <c r="B8">
        <v>42219</v>
      </c>
      <c r="C8">
        <v>5180</v>
      </c>
      <c r="D8">
        <v>53.7</v>
      </c>
      <c r="E8" s="89">
        <v>8.6956521739130432E-2</v>
      </c>
      <c r="F8">
        <v>2200</v>
      </c>
      <c r="G8">
        <v>375</v>
      </c>
      <c r="H8">
        <v>0</v>
      </c>
    </row>
    <row r="9" spans="1:8" x14ac:dyDescent="0.2">
      <c r="A9" s="7">
        <v>42380</v>
      </c>
      <c r="B9">
        <v>95068</v>
      </c>
      <c r="C9">
        <v>16080</v>
      </c>
      <c r="D9">
        <v>0</v>
      </c>
      <c r="E9" s="89">
        <v>0.11926605504587157</v>
      </c>
      <c r="F9">
        <v>4600</v>
      </c>
      <c r="G9">
        <v>2340</v>
      </c>
      <c r="H9">
        <v>0</v>
      </c>
    </row>
    <row r="10" spans="1:8" x14ac:dyDescent="0.2">
      <c r="A10" s="7">
        <v>42381</v>
      </c>
      <c r="B10">
        <v>92638</v>
      </c>
      <c r="C10">
        <v>17620</v>
      </c>
      <c r="D10">
        <v>0</v>
      </c>
      <c r="E10" s="89">
        <v>5.9405940594059403E-2</v>
      </c>
      <c r="F10">
        <v>5000</v>
      </c>
      <c r="G10">
        <v>1550</v>
      </c>
      <c r="H10">
        <v>0</v>
      </c>
    </row>
    <row r="11" spans="1:8" x14ac:dyDescent="0.2">
      <c r="A11" s="7">
        <v>42382</v>
      </c>
      <c r="B11">
        <v>87222</v>
      </c>
      <c r="C11">
        <v>15060</v>
      </c>
      <c r="D11">
        <v>0</v>
      </c>
      <c r="E11" s="89">
        <v>0.06</v>
      </c>
      <c r="F11">
        <v>4200</v>
      </c>
      <c r="G11">
        <v>1200</v>
      </c>
      <c r="H11">
        <v>0</v>
      </c>
    </row>
    <row r="12" spans="1:8" x14ac:dyDescent="0.2">
      <c r="A12" s="7">
        <v>42383</v>
      </c>
      <c r="B12">
        <v>92594</v>
      </c>
      <c r="C12">
        <v>19300</v>
      </c>
      <c r="D12">
        <v>0</v>
      </c>
      <c r="E12" s="89">
        <v>3.3333333333333333E-2</v>
      </c>
      <c r="F12">
        <v>4700</v>
      </c>
      <c r="G12">
        <v>1650</v>
      </c>
      <c r="H12">
        <v>0</v>
      </c>
    </row>
    <row r="13" spans="1:8" x14ac:dyDescent="0.2">
      <c r="A13" s="7">
        <v>42384</v>
      </c>
      <c r="B13">
        <v>110802</v>
      </c>
      <c r="C13">
        <v>16520</v>
      </c>
      <c r="D13">
        <v>0</v>
      </c>
      <c r="E13" s="89">
        <v>0.1111111111111111</v>
      </c>
      <c r="F13">
        <v>5000</v>
      </c>
      <c r="G13">
        <v>1650</v>
      </c>
      <c r="H13">
        <v>0</v>
      </c>
    </row>
    <row r="14" spans="1:8" x14ac:dyDescent="0.2">
      <c r="A14" s="7">
        <v>42385</v>
      </c>
      <c r="B14">
        <v>36609</v>
      </c>
      <c r="C14">
        <v>5760</v>
      </c>
      <c r="D14">
        <v>53.7</v>
      </c>
      <c r="E14" s="89">
        <v>3.7037037037037035E-2</v>
      </c>
      <c r="F14">
        <v>0</v>
      </c>
      <c r="G14">
        <v>375</v>
      </c>
      <c r="H14">
        <v>0</v>
      </c>
    </row>
    <row r="15" spans="1:8" x14ac:dyDescent="0.2">
      <c r="A15" s="7">
        <v>42387</v>
      </c>
      <c r="B15">
        <v>109688</v>
      </c>
      <c r="C15">
        <v>19540</v>
      </c>
      <c r="D15">
        <v>0</v>
      </c>
      <c r="E15" s="89">
        <v>6.7961165048543687E-2</v>
      </c>
      <c r="F15">
        <v>8200</v>
      </c>
      <c r="G15">
        <v>1980</v>
      </c>
      <c r="H15">
        <v>0</v>
      </c>
    </row>
    <row r="16" spans="1:8" x14ac:dyDescent="0.2">
      <c r="A16" s="7">
        <v>42388</v>
      </c>
      <c r="B16">
        <v>96016</v>
      </c>
      <c r="C16">
        <v>16420</v>
      </c>
      <c r="D16">
        <v>0</v>
      </c>
      <c r="E16" s="89">
        <v>6.4814814814814811E-2</v>
      </c>
      <c r="F16">
        <v>5300</v>
      </c>
      <c r="G16">
        <v>1550</v>
      </c>
      <c r="H16">
        <v>0</v>
      </c>
    </row>
    <row r="17" spans="1:8" x14ac:dyDescent="0.2">
      <c r="A17" s="7">
        <v>42389</v>
      </c>
      <c r="B17">
        <v>91214</v>
      </c>
      <c r="C17">
        <v>16140</v>
      </c>
      <c r="D17">
        <v>0</v>
      </c>
      <c r="E17" s="89">
        <v>9.9009900990099015E-2</v>
      </c>
      <c r="F17">
        <v>4600</v>
      </c>
      <c r="G17">
        <v>1240</v>
      </c>
      <c r="H17">
        <v>0</v>
      </c>
    </row>
    <row r="18" spans="1:8" x14ac:dyDescent="0.2">
      <c r="A18" s="7">
        <v>42390</v>
      </c>
      <c r="B18">
        <v>79416</v>
      </c>
      <c r="C18">
        <v>15900</v>
      </c>
      <c r="D18">
        <v>0</v>
      </c>
      <c r="E18" s="89">
        <v>4.3478260869565216E-2</v>
      </c>
      <c r="F18">
        <v>4300</v>
      </c>
      <c r="G18">
        <v>1400</v>
      </c>
      <c r="H18">
        <v>0</v>
      </c>
    </row>
    <row r="19" spans="1:8" x14ac:dyDescent="0.2">
      <c r="A19" s="7">
        <v>42391</v>
      </c>
      <c r="B19">
        <v>91898</v>
      </c>
      <c r="C19">
        <v>19100</v>
      </c>
      <c r="D19">
        <v>0</v>
      </c>
      <c r="E19" s="89">
        <v>9.5238095238095233E-2</v>
      </c>
      <c r="F19">
        <v>4200</v>
      </c>
      <c r="G19">
        <v>1550</v>
      </c>
      <c r="H19">
        <v>0</v>
      </c>
    </row>
    <row r="20" spans="1:8" x14ac:dyDescent="0.2">
      <c r="A20" s="7">
        <v>42392</v>
      </c>
      <c r="B20">
        <v>37995</v>
      </c>
      <c r="C20">
        <v>3280</v>
      </c>
      <c r="D20">
        <v>53.7</v>
      </c>
      <c r="E20" s="89">
        <v>5.2631578947368418E-2</v>
      </c>
      <c r="F20">
        <v>2700</v>
      </c>
      <c r="G20">
        <v>425</v>
      </c>
      <c r="H20">
        <v>0</v>
      </c>
    </row>
    <row r="21" spans="1:8" x14ac:dyDescent="0.2">
      <c r="A21" s="7">
        <v>42394</v>
      </c>
      <c r="B21">
        <v>95958</v>
      </c>
      <c r="C21">
        <v>18880</v>
      </c>
      <c r="D21">
        <v>0</v>
      </c>
      <c r="E21" s="89">
        <v>8.3333333333333329E-2</v>
      </c>
      <c r="F21">
        <v>4700</v>
      </c>
      <c r="G21">
        <v>1980</v>
      </c>
      <c r="H21">
        <v>0</v>
      </c>
    </row>
    <row r="22" spans="1:8" x14ac:dyDescent="0.2">
      <c r="A22" s="7">
        <v>42395</v>
      </c>
      <c r="B22">
        <v>87024</v>
      </c>
      <c r="C22">
        <v>16340</v>
      </c>
      <c r="D22">
        <v>0</v>
      </c>
      <c r="E22" s="89">
        <v>5.2083333333333336E-2</v>
      </c>
      <c r="F22">
        <v>4000</v>
      </c>
      <c r="G22">
        <v>1400</v>
      </c>
      <c r="H22">
        <v>0</v>
      </c>
    </row>
    <row r="23" spans="1:8" x14ac:dyDescent="0.2">
      <c r="A23" s="7">
        <v>42396</v>
      </c>
      <c r="B23">
        <v>89220</v>
      </c>
      <c r="C23">
        <v>16140</v>
      </c>
      <c r="D23">
        <v>0</v>
      </c>
      <c r="E23" s="89">
        <v>5.1020408163265307E-2</v>
      </c>
      <c r="F23">
        <v>4000</v>
      </c>
      <c r="G23">
        <v>1160.0000000000002</v>
      </c>
      <c r="H23">
        <v>0</v>
      </c>
    </row>
    <row r="24" spans="1:8" x14ac:dyDescent="0.2">
      <c r="A24" s="7">
        <v>42397</v>
      </c>
      <c r="B24">
        <v>82688</v>
      </c>
      <c r="C24">
        <v>16920</v>
      </c>
      <c r="D24">
        <v>0</v>
      </c>
      <c r="E24" s="89">
        <v>5.1948051948051951E-2</v>
      </c>
      <c r="F24">
        <v>4100</v>
      </c>
      <c r="G24">
        <v>1500</v>
      </c>
      <c r="H24">
        <v>0</v>
      </c>
    </row>
    <row r="25" spans="1:8" x14ac:dyDescent="0.2">
      <c r="A25" s="7">
        <v>42398</v>
      </c>
      <c r="B25">
        <v>42219</v>
      </c>
      <c r="C25">
        <v>19100</v>
      </c>
      <c r="D25">
        <v>0</v>
      </c>
      <c r="E25" s="89">
        <v>5.9405940594059403E-2</v>
      </c>
      <c r="F25">
        <v>4200</v>
      </c>
      <c r="G25">
        <v>1550</v>
      </c>
      <c r="H25">
        <v>0</v>
      </c>
    </row>
    <row r="26" spans="1:8" x14ac:dyDescent="0.2">
      <c r="A26" s="7">
        <v>42399</v>
      </c>
      <c r="B26">
        <v>95068</v>
      </c>
      <c r="C26">
        <v>3280</v>
      </c>
      <c r="D26">
        <v>0</v>
      </c>
      <c r="E26" s="89">
        <v>0.06</v>
      </c>
      <c r="F26">
        <v>2700</v>
      </c>
      <c r="G26">
        <v>425</v>
      </c>
      <c r="H26">
        <v>0</v>
      </c>
    </row>
    <row r="27" spans="1:8" x14ac:dyDescent="0.2">
      <c r="A27" s="7">
        <v>42401</v>
      </c>
      <c r="B27">
        <v>90370</v>
      </c>
      <c r="C27">
        <v>15920</v>
      </c>
      <c r="D27">
        <v>0</v>
      </c>
      <c r="E27" s="89">
        <v>0.06</v>
      </c>
      <c r="F27">
        <v>4000</v>
      </c>
      <c r="G27">
        <v>1859.9999999999998</v>
      </c>
      <c r="H27">
        <v>0</v>
      </c>
    </row>
    <row r="28" spans="1:8" x14ac:dyDescent="0.2">
      <c r="A28" s="7">
        <v>42402</v>
      </c>
      <c r="B28">
        <v>107772</v>
      </c>
      <c r="C28">
        <v>17300</v>
      </c>
      <c r="D28">
        <v>0</v>
      </c>
      <c r="E28" s="89">
        <v>0.04</v>
      </c>
      <c r="F28">
        <v>4200</v>
      </c>
      <c r="G28">
        <v>1450</v>
      </c>
      <c r="H28">
        <v>0</v>
      </c>
    </row>
    <row r="29" spans="1:8" x14ac:dyDescent="0.2">
      <c r="A29" s="7">
        <v>42403</v>
      </c>
      <c r="B29">
        <v>109254</v>
      </c>
      <c r="C29">
        <v>18400</v>
      </c>
      <c r="D29">
        <v>0</v>
      </c>
      <c r="E29" s="89">
        <v>8.0357142857142863E-2</v>
      </c>
      <c r="F29">
        <v>3900</v>
      </c>
      <c r="G29">
        <v>1200</v>
      </c>
      <c r="H29">
        <v>0</v>
      </c>
    </row>
    <row r="30" spans="1:8" x14ac:dyDescent="0.2">
      <c r="A30" s="7">
        <v>42404</v>
      </c>
      <c r="B30">
        <v>97526</v>
      </c>
      <c r="C30">
        <v>21080</v>
      </c>
      <c r="D30">
        <v>0</v>
      </c>
      <c r="E30" s="89">
        <v>4.3956043956043959E-2</v>
      </c>
      <c r="F30">
        <v>4600</v>
      </c>
      <c r="G30">
        <v>1500</v>
      </c>
      <c r="H30">
        <v>0</v>
      </c>
    </row>
    <row r="31" spans="1:8" x14ac:dyDescent="0.2">
      <c r="A31" s="7">
        <v>42405</v>
      </c>
      <c r="B31">
        <v>103146</v>
      </c>
      <c r="C31">
        <v>19800</v>
      </c>
      <c r="D31">
        <v>0</v>
      </c>
      <c r="E31" s="89">
        <v>5.9405940594059403E-2</v>
      </c>
      <c r="F31">
        <v>4300</v>
      </c>
      <c r="G31">
        <v>1600</v>
      </c>
      <c r="H31">
        <v>0</v>
      </c>
    </row>
    <row r="32" spans="1:8" x14ac:dyDescent="0.2">
      <c r="A32" s="7">
        <v>42406</v>
      </c>
      <c r="B32">
        <v>42219</v>
      </c>
      <c r="C32">
        <v>5180</v>
      </c>
      <c r="D32">
        <v>53.7</v>
      </c>
      <c r="E32" s="89">
        <v>8.6956521739130432E-2</v>
      </c>
      <c r="F32">
        <v>2200</v>
      </c>
      <c r="G32">
        <v>375</v>
      </c>
      <c r="H32">
        <v>0</v>
      </c>
    </row>
    <row r="33" spans="1:8" x14ac:dyDescent="0.2">
      <c r="A33" s="7">
        <v>42408</v>
      </c>
      <c r="B33">
        <v>91962</v>
      </c>
      <c r="C33">
        <v>23680</v>
      </c>
      <c r="D33">
        <v>0</v>
      </c>
      <c r="E33" s="89">
        <v>0.03</v>
      </c>
      <c r="F33">
        <v>5000</v>
      </c>
      <c r="G33">
        <v>1080</v>
      </c>
      <c r="H33">
        <v>0</v>
      </c>
    </row>
    <row r="34" spans="1:8" x14ac:dyDescent="0.2">
      <c r="A34" s="7">
        <v>42409</v>
      </c>
      <c r="B34">
        <v>92102</v>
      </c>
      <c r="C34">
        <v>16320</v>
      </c>
      <c r="D34">
        <v>0</v>
      </c>
      <c r="E34" s="89">
        <v>0.06</v>
      </c>
      <c r="F34">
        <v>4800</v>
      </c>
      <c r="G34">
        <v>1550</v>
      </c>
      <c r="H34">
        <v>0</v>
      </c>
    </row>
    <row r="35" spans="1:8" x14ac:dyDescent="0.2">
      <c r="A35" s="7">
        <v>42410</v>
      </c>
      <c r="B35">
        <v>86576</v>
      </c>
      <c r="C35">
        <v>18020</v>
      </c>
      <c r="D35">
        <v>0</v>
      </c>
      <c r="E35" s="89">
        <v>6.1855670103092786E-2</v>
      </c>
      <c r="F35">
        <v>5300</v>
      </c>
      <c r="G35">
        <v>1200</v>
      </c>
      <c r="H35">
        <v>0</v>
      </c>
    </row>
    <row r="36" spans="1:8" x14ac:dyDescent="0.2">
      <c r="A36" s="7">
        <v>42411</v>
      </c>
      <c r="B36">
        <v>78344</v>
      </c>
      <c r="C36">
        <v>15420</v>
      </c>
      <c r="D36">
        <v>0</v>
      </c>
      <c r="E36" s="89">
        <f>8/94</f>
        <v>8.5106382978723402E-2</v>
      </c>
      <c r="F36">
        <v>4900</v>
      </c>
      <c r="G36">
        <v>1550</v>
      </c>
      <c r="H36">
        <v>8</v>
      </c>
    </row>
    <row r="37" spans="1:8" x14ac:dyDescent="0.2">
      <c r="A37" s="7">
        <v>42412</v>
      </c>
      <c r="B37">
        <v>105288</v>
      </c>
      <c r="C37">
        <v>17780</v>
      </c>
      <c r="D37">
        <v>0</v>
      </c>
      <c r="E37" s="89">
        <v>4.807692307692308E-2</v>
      </c>
      <c r="F37">
        <v>4700</v>
      </c>
      <c r="G37">
        <v>1600</v>
      </c>
      <c r="H37">
        <v>10</v>
      </c>
    </row>
    <row r="38" spans="1:8" x14ac:dyDescent="0.2">
      <c r="A38" s="7">
        <v>42413</v>
      </c>
      <c r="B38">
        <v>36345</v>
      </c>
      <c r="C38">
        <v>4420</v>
      </c>
      <c r="D38">
        <v>53.7</v>
      </c>
      <c r="E38" s="89">
        <v>8.3333333333333329E-2</v>
      </c>
      <c r="F38">
        <v>3600</v>
      </c>
      <c r="G38">
        <v>275</v>
      </c>
      <c r="H38">
        <v>4</v>
      </c>
    </row>
    <row r="39" spans="1:8" x14ac:dyDescent="0.2">
      <c r="A39" s="7">
        <v>42415</v>
      </c>
      <c r="B39">
        <v>83952</v>
      </c>
      <c r="C39">
        <v>14980</v>
      </c>
      <c r="D39">
        <v>0</v>
      </c>
      <c r="E39" s="89">
        <v>7.1428571428571425E-2</v>
      </c>
      <c r="F39">
        <v>4900</v>
      </c>
      <c r="G39">
        <v>1859.9999999999998</v>
      </c>
      <c r="H39">
        <v>14</v>
      </c>
    </row>
    <row r="40" spans="1:8" x14ac:dyDescent="0.2">
      <c r="A40" s="7">
        <v>42416</v>
      </c>
      <c r="B40">
        <v>76902</v>
      </c>
      <c r="C40">
        <v>18200</v>
      </c>
      <c r="D40">
        <v>0</v>
      </c>
      <c r="E40" s="89">
        <v>5.0632911392405063E-2</v>
      </c>
      <c r="F40">
        <v>4200</v>
      </c>
      <c r="G40">
        <v>1400</v>
      </c>
      <c r="H40">
        <v>11</v>
      </c>
    </row>
    <row r="41" spans="1:8" x14ac:dyDescent="0.2">
      <c r="A41" s="7">
        <v>42417</v>
      </c>
      <c r="B41">
        <v>72666</v>
      </c>
      <c r="C41">
        <v>15260</v>
      </c>
      <c r="D41">
        <v>0</v>
      </c>
      <c r="E41" s="89">
        <v>0.16326530612244897</v>
      </c>
      <c r="F41">
        <v>4400</v>
      </c>
      <c r="G41">
        <v>1000</v>
      </c>
      <c r="H41">
        <v>15</v>
      </c>
    </row>
    <row r="42" spans="1:8" x14ac:dyDescent="0.2">
      <c r="A42" s="7">
        <v>42418</v>
      </c>
      <c r="B42">
        <v>75498</v>
      </c>
      <c r="C42">
        <v>15180</v>
      </c>
      <c r="D42">
        <v>0</v>
      </c>
      <c r="E42" s="89">
        <v>5.6338028169014086E-2</v>
      </c>
      <c r="F42">
        <v>4200</v>
      </c>
      <c r="G42">
        <v>1300</v>
      </c>
      <c r="H42">
        <v>11</v>
      </c>
    </row>
    <row r="43" spans="1:8" x14ac:dyDescent="0.2">
      <c r="A43" s="7">
        <v>42419</v>
      </c>
      <c r="B43">
        <v>73612</v>
      </c>
      <c r="C43">
        <v>19480</v>
      </c>
      <c r="D43">
        <v>0</v>
      </c>
      <c r="E43" s="89">
        <v>0.20512820512820512</v>
      </c>
      <c r="F43">
        <v>3800</v>
      </c>
      <c r="G43">
        <v>1250</v>
      </c>
      <c r="H43">
        <v>12</v>
      </c>
    </row>
    <row r="44" spans="1:8" x14ac:dyDescent="0.2">
      <c r="A44" s="7">
        <v>42420</v>
      </c>
      <c r="B44">
        <v>29318</v>
      </c>
      <c r="C44">
        <v>5360</v>
      </c>
      <c r="D44">
        <v>53.7</v>
      </c>
      <c r="E44" s="89">
        <v>0</v>
      </c>
      <c r="F44">
        <v>2200</v>
      </c>
      <c r="G44">
        <v>400</v>
      </c>
      <c r="H44">
        <v>0</v>
      </c>
    </row>
    <row r="45" spans="1:8" x14ac:dyDescent="0.2">
      <c r="A45" s="7">
        <v>42422</v>
      </c>
      <c r="B45">
        <v>82172</v>
      </c>
      <c r="C45">
        <v>13620</v>
      </c>
      <c r="D45">
        <v>11.772000000000006</v>
      </c>
      <c r="E45" s="89">
        <v>5.7471264367816091E-2</v>
      </c>
      <c r="F45">
        <v>4200</v>
      </c>
      <c r="G45">
        <v>1620</v>
      </c>
      <c r="H45">
        <v>8</v>
      </c>
    </row>
    <row r="46" spans="1:8" x14ac:dyDescent="0.2">
      <c r="A46" s="7">
        <v>42423</v>
      </c>
      <c r="B46">
        <v>74016</v>
      </c>
      <c r="C46">
        <v>14980</v>
      </c>
      <c r="D46">
        <v>0</v>
      </c>
      <c r="E46" s="89">
        <v>8.4337349397590355E-2</v>
      </c>
      <c r="F46">
        <v>4200</v>
      </c>
      <c r="G46">
        <v>1250</v>
      </c>
      <c r="H46">
        <v>10</v>
      </c>
    </row>
    <row r="47" spans="1:8" x14ac:dyDescent="0.2">
      <c r="A47" s="7">
        <v>42424</v>
      </c>
      <c r="B47">
        <v>74280</v>
      </c>
      <c r="C47">
        <v>16800</v>
      </c>
      <c r="D47">
        <v>5.8859999999999957</v>
      </c>
      <c r="E47" s="89">
        <v>7.5949367088607597E-2</v>
      </c>
      <c r="F47">
        <v>3800</v>
      </c>
      <c r="G47">
        <v>1080</v>
      </c>
      <c r="H47">
        <v>8</v>
      </c>
    </row>
    <row r="48" spans="1:8" x14ac:dyDescent="0.2">
      <c r="A48" s="7">
        <v>42425</v>
      </c>
      <c r="B48">
        <v>68370</v>
      </c>
      <c r="C48">
        <v>15840</v>
      </c>
      <c r="D48">
        <v>5.8859999999999957</v>
      </c>
      <c r="E48" s="89">
        <v>0.15476190476190477</v>
      </c>
      <c r="F48">
        <v>3900</v>
      </c>
      <c r="G48">
        <v>1200</v>
      </c>
      <c r="H48">
        <v>16</v>
      </c>
    </row>
    <row r="49" spans="1:8" x14ac:dyDescent="0.2">
      <c r="A49" s="7">
        <v>42426</v>
      </c>
      <c r="B49">
        <v>83160</v>
      </c>
      <c r="C49">
        <v>18980</v>
      </c>
      <c r="D49">
        <v>5.8859999999999957</v>
      </c>
      <c r="E49" s="89">
        <v>5.3763440860215055E-2</v>
      </c>
      <c r="F49">
        <v>3600</v>
      </c>
      <c r="G49">
        <v>1300</v>
      </c>
      <c r="H49">
        <v>9</v>
      </c>
    </row>
    <row r="50" spans="1:8" x14ac:dyDescent="0.2">
      <c r="A50" s="7">
        <v>42427</v>
      </c>
      <c r="B50">
        <v>30302</v>
      </c>
      <c r="C50">
        <v>2600</v>
      </c>
      <c r="D50">
        <v>53.7</v>
      </c>
      <c r="E50" s="89">
        <v>9.4339622641509441E-2</v>
      </c>
      <c r="F50">
        <v>1600</v>
      </c>
      <c r="G50">
        <v>350</v>
      </c>
      <c r="H50">
        <v>2</v>
      </c>
    </row>
    <row r="51" spans="1:8" x14ac:dyDescent="0.2">
      <c r="A51" s="7">
        <v>42429</v>
      </c>
      <c r="B51">
        <v>88614</v>
      </c>
      <c r="C51">
        <v>16120</v>
      </c>
      <c r="D51">
        <v>0</v>
      </c>
      <c r="E51" s="89">
        <v>8.6956521739130432E-2</v>
      </c>
      <c r="F51">
        <v>4300</v>
      </c>
      <c r="G51">
        <v>1920</v>
      </c>
      <c r="H51">
        <v>10</v>
      </c>
    </row>
    <row r="52" spans="1:8" x14ac:dyDescent="0.2">
      <c r="A52" s="7">
        <v>42430</v>
      </c>
      <c r="B52">
        <v>88392</v>
      </c>
      <c r="C52">
        <v>24240</v>
      </c>
      <c r="D52">
        <v>0</v>
      </c>
      <c r="E52" s="89">
        <v>8.6021505376344093E-2</v>
      </c>
      <c r="F52">
        <v>4400</v>
      </c>
      <c r="G52">
        <v>1550</v>
      </c>
      <c r="H52">
        <v>9</v>
      </c>
    </row>
    <row r="53" spans="1:8" x14ac:dyDescent="0.2">
      <c r="A53" s="7">
        <v>42431</v>
      </c>
      <c r="B53">
        <v>75070</v>
      </c>
      <c r="C53">
        <v>16900</v>
      </c>
      <c r="D53">
        <v>0</v>
      </c>
      <c r="E53" s="89">
        <v>5.434782608695652E-2</v>
      </c>
      <c r="F53">
        <v>4000</v>
      </c>
      <c r="G53">
        <v>1080</v>
      </c>
      <c r="H53">
        <v>11</v>
      </c>
    </row>
    <row r="54" spans="1:8" x14ac:dyDescent="0.2">
      <c r="A54" s="7">
        <v>42432</v>
      </c>
      <c r="B54">
        <v>107642</v>
      </c>
      <c r="C54">
        <v>21680</v>
      </c>
      <c r="D54">
        <v>0</v>
      </c>
      <c r="E54" s="89">
        <v>4.7058823529411764E-2</v>
      </c>
      <c r="F54">
        <v>6400</v>
      </c>
      <c r="G54">
        <v>1500</v>
      </c>
      <c r="H54">
        <v>11</v>
      </c>
    </row>
    <row r="55" spans="1:8" x14ac:dyDescent="0.2">
      <c r="A55" s="7">
        <v>42433</v>
      </c>
      <c r="B55">
        <v>87068</v>
      </c>
      <c r="C55">
        <v>21360</v>
      </c>
      <c r="D55">
        <v>0</v>
      </c>
      <c r="E55" s="89">
        <v>4.6296296296296294E-2</v>
      </c>
      <c r="F55">
        <v>4700</v>
      </c>
      <c r="G55">
        <v>1350</v>
      </c>
      <c r="H55">
        <v>9</v>
      </c>
    </row>
    <row r="56" spans="1:8" x14ac:dyDescent="0.2">
      <c r="A56" s="7">
        <v>42434</v>
      </c>
      <c r="B56">
        <v>29637</v>
      </c>
      <c r="C56">
        <v>6240</v>
      </c>
      <c r="D56">
        <v>53.7</v>
      </c>
      <c r="E56" s="89">
        <v>0</v>
      </c>
      <c r="F56">
        <v>2000</v>
      </c>
      <c r="G56">
        <v>375</v>
      </c>
      <c r="H56">
        <v>0</v>
      </c>
    </row>
    <row r="57" spans="1:8" x14ac:dyDescent="0.2">
      <c r="A57" s="7">
        <v>42436</v>
      </c>
      <c r="B57">
        <v>89812</v>
      </c>
      <c r="C57">
        <v>12900</v>
      </c>
      <c r="D57">
        <v>0</v>
      </c>
      <c r="E57" s="89">
        <v>2.9126213592233011E-2</v>
      </c>
      <c r="F57">
        <v>4100</v>
      </c>
      <c r="G57">
        <v>1980</v>
      </c>
      <c r="H57">
        <v>2</v>
      </c>
    </row>
    <row r="58" spans="1:8" x14ac:dyDescent="0.2">
      <c r="A58" s="7">
        <v>42437</v>
      </c>
      <c r="B58">
        <v>78232</v>
      </c>
      <c r="C58">
        <v>17400</v>
      </c>
      <c r="D58">
        <v>0</v>
      </c>
      <c r="E58" s="89">
        <v>6.6666666666666666E-2</v>
      </c>
      <c r="F58">
        <v>7500</v>
      </c>
      <c r="G58">
        <v>1450</v>
      </c>
      <c r="H58">
        <v>5</v>
      </c>
    </row>
    <row r="59" spans="1:8" x14ac:dyDescent="0.2">
      <c r="A59" s="7">
        <v>42438</v>
      </c>
      <c r="B59">
        <v>74856</v>
      </c>
      <c r="C59">
        <v>20720</v>
      </c>
      <c r="D59">
        <v>0</v>
      </c>
      <c r="E59" s="89">
        <v>9.8039215686274508E-2</v>
      </c>
      <c r="F59">
        <v>3200</v>
      </c>
      <c r="G59">
        <v>1000</v>
      </c>
      <c r="H59">
        <v>8</v>
      </c>
    </row>
    <row r="60" spans="1:8" x14ac:dyDescent="0.2">
      <c r="A60" s="7">
        <v>42439</v>
      </c>
      <c r="B60">
        <v>89886</v>
      </c>
      <c r="C60">
        <v>15860</v>
      </c>
      <c r="D60">
        <v>0</v>
      </c>
      <c r="E60" s="89">
        <v>7.2289156626506021E-2</v>
      </c>
      <c r="F60">
        <v>4100</v>
      </c>
      <c r="G60">
        <v>1500</v>
      </c>
      <c r="H60">
        <v>9</v>
      </c>
    </row>
    <row r="61" spans="1:8" x14ac:dyDescent="0.2">
      <c r="A61" s="7">
        <v>42440</v>
      </c>
      <c r="B61">
        <v>86664</v>
      </c>
      <c r="C61">
        <v>26160</v>
      </c>
      <c r="D61">
        <v>0</v>
      </c>
      <c r="E61" s="89">
        <v>4.9382716049382713E-2</v>
      </c>
      <c r="F61">
        <v>4900</v>
      </c>
      <c r="G61">
        <v>1200</v>
      </c>
      <c r="H61">
        <v>12</v>
      </c>
    </row>
    <row r="62" spans="1:8" x14ac:dyDescent="0.2">
      <c r="A62" s="7">
        <v>42441</v>
      </c>
      <c r="B62">
        <v>30352</v>
      </c>
      <c r="C62">
        <v>6340</v>
      </c>
      <c r="D62">
        <v>53.7</v>
      </c>
      <c r="E62" s="89">
        <v>0.08</v>
      </c>
      <c r="F62">
        <v>1500</v>
      </c>
      <c r="G62">
        <v>0</v>
      </c>
      <c r="H62">
        <v>2</v>
      </c>
    </row>
    <row r="63" spans="1:8" x14ac:dyDescent="0.2">
      <c r="A63" s="7">
        <v>42443</v>
      </c>
      <c r="B63">
        <v>73352</v>
      </c>
      <c r="C63">
        <v>17260</v>
      </c>
      <c r="D63">
        <v>0</v>
      </c>
      <c r="E63" s="89">
        <v>8.5365853658536592E-2</v>
      </c>
      <c r="F63">
        <v>7100</v>
      </c>
      <c r="G63">
        <v>1920</v>
      </c>
      <c r="H63">
        <v>6</v>
      </c>
    </row>
    <row r="64" spans="1:8" x14ac:dyDescent="0.2">
      <c r="A64" s="7">
        <v>42444</v>
      </c>
      <c r="B64">
        <v>91480</v>
      </c>
      <c r="C64">
        <v>19160</v>
      </c>
      <c r="D64">
        <v>0</v>
      </c>
      <c r="E64" s="89">
        <v>7.3170731707317069E-2</v>
      </c>
      <c r="F64">
        <v>5500</v>
      </c>
      <c r="G64">
        <v>1400</v>
      </c>
      <c r="H64">
        <v>8</v>
      </c>
    </row>
    <row r="65" spans="1:8" x14ac:dyDescent="0.2">
      <c r="A65" s="7">
        <v>42445</v>
      </c>
      <c r="B65">
        <v>88216</v>
      </c>
      <c r="C65">
        <v>15980</v>
      </c>
      <c r="D65">
        <v>0</v>
      </c>
      <c r="E65" s="89">
        <v>7.3529411764705885E-2</v>
      </c>
      <c r="F65">
        <v>4800</v>
      </c>
      <c r="G65">
        <v>1040</v>
      </c>
      <c r="H65">
        <v>20</v>
      </c>
    </row>
    <row r="66" spans="1:8" x14ac:dyDescent="0.2">
      <c r="A66" s="7">
        <v>42446</v>
      </c>
      <c r="B66">
        <v>80362</v>
      </c>
      <c r="C66">
        <v>18240</v>
      </c>
      <c r="D66">
        <v>0</v>
      </c>
      <c r="E66" s="89">
        <v>7.407407407407407E-2</v>
      </c>
      <c r="F66">
        <v>4300</v>
      </c>
      <c r="G66">
        <v>1450</v>
      </c>
      <c r="H66">
        <v>14</v>
      </c>
    </row>
    <row r="67" spans="1:8" x14ac:dyDescent="0.2">
      <c r="A67" s="7">
        <v>42447</v>
      </c>
      <c r="B67">
        <v>79510</v>
      </c>
      <c r="C67">
        <v>17760</v>
      </c>
      <c r="D67">
        <v>0</v>
      </c>
      <c r="E67" s="89">
        <v>3.7974683544303799E-2</v>
      </c>
      <c r="F67">
        <v>4700</v>
      </c>
      <c r="G67">
        <v>1500</v>
      </c>
      <c r="H67">
        <v>12</v>
      </c>
    </row>
    <row r="68" spans="1:8" x14ac:dyDescent="0.2">
      <c r="A68" s="7">
        <v>42448</v>
      </c>
      <c r="B68">
        <v>21780</v>
      </c>
      <c r="C68">
        <v>4320</v>
      </c>
      <c r="D68">
        <v>53.7</v>
      </c>
      <c r="E68" s="89">
        <v>4.7619047619047616E-2</v>
      </c>
      <c r="F68">
        <v>2100</v>
      </c>
      <c r="G68">
        <v>400</v>
      </c>
      <c r="H68">
        <v>0</v>
      </c>
    </row>
    <row r="69" spans="1:8" x14ac:dyDescent="0.2">
      <c r="A69" s="7">
        <v>42450</v>
      </c>
      <c r="B69">
        <v>80344</v>
      </c>
      <c r="C69">
        <v>19020</v>
      </c>
      <c r="D69">
        <v>0</v>
      </c>
      <c r="E69" s="89">
        <v>2.4193548387096774E-2</v>
      </c>
      <c r="F69">
        <v>4200</v>
      </c>
      <c r="G69">
        <v>1920</v>
      </c>
      <c r="H69">
        <v>10</v>
      </c>
    </row>
    <row r="70" spans="1:8" x14ac:dyDescent="0.2">
      <c r="A70" s="7">
        <v>42451</v>
      </c>
      <c r="B70">
        <v>89668</v>
      </c>
      <c r="C70">
        <v>22620</v>
      </c>
      <c r="D70">
        <v>0</v>
      </c>
      <c r="E70" s="89">
        <v>0.10588235294117647</v>
      </c>
      <c r="F70">
        <v>4900</v>
      </c>
      <c r="G70">
        <v>1700</v>
      </c>
      <c r="H70">
        <v>10</v>
      </c>
    </row>
    <row r="71" spans="1:8" x14ac:dyDescent="0.2">
      <c r="A71" s="7">
        <v>42452</v>
      </c>
      <c r="B71">
        <v>72818</v>
      </c>
      <c r="C71">
        <v>18140</v>
      </c>
      <c r="D71">
        <v>0</v>
      </c>
      <c r="E71" s="89">
        <v>4.9382716049382713E-2</v>
      </c>
      <c r="F71">
        <v>4100</v>
      </c>
      <c r="G71">
        <v>1120</v>
      </c>
      <c r="H71">
        <v>10</v>
      </c>
    </row>
    <row r="72" spans="1:8" x14ac:dyDescent="0.2">
      <c r="A72" s="7">
        <v>42453</v>
      </c>
      <c r="B72">
        <v>79190</v>
      </c>
      <c r="C72">
        <v>20260</v>
      </c>
      <c r="D72">
        <v>0</v>
      </c>
      <c r="E72" s="89">
        <v>6.741573033707865E-2</v>
      </c>
      <c r="F72">
        <v>4300</v>
      </c>
      <c r="G72">
        <v>1400</v>
      </c>
      <c r="H72">
        <v>11</v>
      </c>
    </row>
    <row r="73" spans="1:8" x14ac:dyDescent="0.2">
      <c r="A73" s="7">
        <v>42454</v>
      </c>
      <c r="B73">
        <v>95372</v>
      </c>
      <c r="C73">
        <v>19100</v>
      </c>
      <c r="D73">
        <v>0</v>
      </c>
      <c r="E73" s="89">
        <v>0.08</v>
      </c>
      <c r="F73">
        <v>5000</v>
      </c>
      <c r="G73">
        <v>1400</v>
      </c>
      <c r="H73">
        <v>12</v>
      </c>
    </row>
    <row r="74" spans="1:8" x14ac:dyDescent="0.2">
      <c r="A74" s="7">
        <v>42455</v>
      </c>
      <c r="B74">
        <v>33084</v>
      </c>
      <c r="C74">
        <v>5380</v>
      </c>
      <c r="D74">
        <v>53.7</v>
      </c>
      <c r="E74" s="89">
        <v>0</v>
      </c>
      <c r="F74">
        <v>2500</v>
      </c>
      <c r="G74">
        <v>350</v>
      </c>
      <c r="H74">
        <v>2</v>
      </c>
    </row>
    <row r="75" spans="1:8" x14ac:dyDescent="0.2">
      <c r="A75" s="7">
        <v>42458</v>
      </c>
      <c r="B75">
        <v>81574</v>
      </c>
      <c r="C75">
        <v>18700</v>
      </c>
      <c r="D75">
        <v>0</v>
      </c>
      <c r="E75" s="89">
        <v>0.2413793103448276</v>
      </c>
      <c r="F75">
        <v>5000</v>
      </c>
      <c r="G75">
        <v>1700</v>
      </c>
      <c r="H75">
        <v>11</v>
      </c>
    </row>
    <row r="76" spans="1:8" x14ac:dyDescent="0.2">
      <c r="A76" s="7">
        <v>42459</v>
      </c>
      <c r="B76">
        <v>79356</v>
      </c>
      <c r="C76">
        <v>15840</v>
      </c>
      <c r="D76">
        <v>0</v>
      </c>
      <c r="E76" s="89">
        <v>6.0240963855421686E-2</v>
      </c>
      <c r="F76">
        <v>4000</v>
      </c>
      <c r="G76">
        <v>1120</v>
      </c>
      <c r="H76">
        <v>12</v>
      </c>
    </row>
    <row r="77" spans="1:8" x14ac:dyDescent="0.2">
      <c r="A77" s="7">
        <v>42460</v>
      </c>
      <c r="B77">
        <v>73648</v>
      </c>
      <c r="C77">
        <v>14980</v>
      </c>
      <c r="D77">
        <v>0</v>
      </c>
      <c r="E77" s="89">
        <v>5.6818181818181816E-2</v>
      </c>
      <c r="F77">
        <v>8100</v>
      </c>
      <c r="G77">
        <v>1650</v>
      </c>
      <c r="H77">
        <v>0</v>
      </c>
    </row>
    <row r="78" spans="1:8" x14ac:dyDescent="0.2">
      <c r="A78" s="7">
        <v>42461</v>
      </c>
      <c r="B78">
        <v>97296</v>
      </c>
      <c r="C78">
        <v>25480</v>
      </c>
      <c r="D78">
        <v>0</v>
      </c>
      <c r="E78" s="89">
        <v>7.2916666666666671E-2</v>
      </c>
      <c r="F78">
        <v>6700</v>
      </c>
      <c r="G78">
        <v>1450</v>
      </c>
      <c r="H78">
        <v>9</v>
      </c>
    </row>
    <row r="79" spans="1:8" x14ac:dyDescent="0.2">
      <c r="A79" s="7">
        <v>42462</v>
      </c>
      <c r="B79">
        <v>29833</v>
      </c>
      <c r="C79">
        <v>3940</v>
      </c>
      <c r="D79">
        <v>53.7</v>
      </c>
      <c r="E79" s="89">
        <v>4.9180327868852458E-2</v>
      </c>
      <c r="F79">
        <v>2300</v>
      </c>
      <c r="G79">
        <v>375</v>
      </c>
      <c r="H79">
        <v>3</v>
      </c>
    </row>
    <row r="80" spans="1:8" x14ac:dyDescent="0.2">
      <c r="A80" s="7">
        <v>42464</v>
      </c>
      <c r="B80">
        <v>91256</v>
      </c>
      <c r="C80">
        <v>26680</v>
      </c>
      <c r="D80">
        <v>0</v>
      </c>
      <c r="E80" s="89">
        <v>5.6179775280898875E-2</v>
      </c>
      <c r="F80">
        <v>8200</v>
      </c>
      <c r="G80">
        <v>2039.9999999999998</v>
      </c>
      <c r="H80">
        <v>15</v>
      </c>
    </row>
    <row r="81" spans="1:8" x14ac:dyDescent="0.2">
      <c r="A81" s="7">
        <v>42465</v>
      </c>
      <c r="B81">
        <v>90402</v>
      </c>
      <c r="C81">
        <v>23120</v>
      </c>
      <c r="D81">
        <v>0</v>
      </c>
      <c r="E81" s="89">
        <v>5.6818181818181816E-2</v>
      </c>
      <c r="F81">
        <v>4500</v>
      </c>
      <c r="G81">
        <v>1500</v>
      </c>
      <c r="H81">
        <v>17</v>
      </c>
    </row>
    <row r="82" spans="1:8" x14ac:dyDescent="0.2">
      <c r="A82" s="7">
        <v>42466</v>
      </c>
      <c r="B82">
        <v>75332</v>
      </c>
      <c r="C82">
        <v>19540</v>
      </c>
      <c r="D82">
        <v>0</v>
      </c>
      <c r="E82" s="89">
        <v>2.247191011235955E-2</v>
      </c>
      <c r="F82">
        <v>3600</v>
      </c>
      <c r="G82">
        <v>1240</v>
      </c>
      <c r="H82">
        <v>10</v>
      </c>
    </row>
    <row r="83" spans="1:8" x14ac:dyDescent="0.2">
      <c r="A83" s="7">
        <v>42467</v>
      </c>
      <c r="B83">
        <v>70248</v>
      </c>
      <c r="C83">
        <v>17740</v>
      </c>
      <c r="D83">
        <v>0</v>
      </c>
      <c r="E83" s="89">
        <v>5.6338028169014086E-2</v>
      </c>
      <c r="F83">
        <v>3600</v>
      </c>
      <c r="G83">
        <v>1400</v>
      </c>
      <c r="H83">
        <v>8</v>
      </c>
    </row>
    <row r="84" spans="1:8" x14ac:dyDescent="0.2">
      <c r="A84" s="7">
        <v>42468</v>
      </c>
      <c r="B84">
        <v>83296</v>
      </c>
      <c r="C84">
        <v>21540</v>
      </c>
      <c r="D84">
        <v>0</v>
      </c>
      <c r="E84" s="89">
        <v>6.6666666666666666E-2</v>
      </c>
      <c r="F84">
        <v>4900</v>
      </c>
      <c r="G84">
        <v>1500</v>
      </c>
      <c r="H84">
        <v>10</v>
      </c>
    </row>
    <row r="85" spans="1:8" x14ac:dyDescent="0.2">
      <c r="A85" s="7">
        <v>42469</v>
      </c>
      <c r="B85">
        <v>36348</v>
      </c>
      <c r="C85">
        <v>4800</v>
      </c>
      <c r="D85">
        <v>53.7</v>
      </c>
      <c r="E85" s="89">
        <v>4.4117647058823532E-2</v>
      </c>
      <c r="F85">
        <v>1900</v>
      </c>
      <c r="G85">
        <v>350</v>
      </c>
      <c r="H85">
        <v>1</v>
      </c>
    </row>
    <row r="86" spans="1:8" x14ac:dyDescent="0.2">
      <c r="A86" s="7">
        <v>42471</v>
      </c>
      <c r="B86">
        <v>130246</v>
      </c>
      <c r="C86">
        <v>16320</v>
      </c>
      <c r="D86">
        <v>0</v>
      </c>
      <c r="E86" s="89">
        <v>0.109375</v>
      </c>
      <c r="F86">
        <v>3500</v>
      </c>
      <c r="G86">
        <v>1980</v>
      </c>
      <c r="H86">
        <v>12</v>
      </c>
    </row>
    <row r="87" spans="1:8" x14ac:dyDescent="0.2">
      <c r="A87" s="7">
        <v>42472</v>
      </c>
      <c r="B87">
        <v>93234</v>
      </c>
      <c r="C87">
        <v>22600</v>
      </c>
      <c r="D87">
        <v>0</v>
      </c>
      <c r="E87" s="89">
        <v>3.896103896103896E-2</v>
      </c>
      <c r="F87">
        <v>3800</v>
      </c>
      <c r="G87">
        <v>1650</v>
      </c>
      <c r="H87">
        <v>13</v>
      </c>
    </row>
    <row r="88" spans="1:8" x14ac:dyDescent="0.2">
      <c r="A88" s="7">
        <v>42473</v>
      </c>
      <c r="B88">
        <v>65572</v>
      </c>
      <c r="C88">
        <v>11620</v>
      </c>
      <c r="D88">
        <v>0</v>
      </c>
      <c r="E88" s="89">
        <v>4.8192771084337352E-2</v>
      </c>
      <c r="F88">
        <v>4000</v>
      </c>
      <c r="G88">
        <v>1280</v>
      </c>
      <c r="H88">
        <v>11</v>
      </c>
    </row>
    <row r="89" spans="1:8" x14ac:dyDescent="0.2">
      <c r="A89" s="7">
        <v>42474</v>
      </c>
      <c r="B89">
        <v>79046</v>
      </c>
      <c r="C89">
        <v>14520</v>
      </c>
      <c r="D89">
        <v>0</v>
      </c>
      <c r="E89" s="89">
        <v>3.125E-2</v>
      </c>
      <c r="F89">
        <v>3800</v>
      </c>
      <c r="G89">
        <v>1500</v>
      </c>
      <c r="H89">
        <v>10</v>
      </c>
    </row>
    <row r="90" spans="1:8" x14ac:dyDescent="0.2">
      <c r="A90" s="7">
        <v>42475</v>
      </c>
      <c r="B90">
        <v>75732</v>
      </c>
      <c r="C90">
        <v>16040</v>
      </c>
      <c r="D90">
        <v>0</v>
      </c>
      <c r="E90" s="89">
        <v>3.7499999999999999E-2</v>
      </c>
      <c r="F90">
        <v>4000</v>
      </c>
      <c r="G90">
        <v>1300</v>
      </c>
      <c r="H90">
        <v>7</v>
      </c>
    </row>
    <row r="91" spans="1:8" x14ac:dyDescent="0.2">
      <c r="A91" s="7">
        <v>42476</v>
      </c>
      <c r="B91">
        <v>26721</v>
      </c>
      <c r="C91">
        <v>3260</v>
      </c>
      <c r="D91">
        <v>53.7</v>
      </c>
      <c r="E91" s="89">
        <v>0.1</v>
      </c>
      <c r="F91">
        <v>1800</v>
      </c>
      <c r="G91">
        <v>425</v>
      </c>
      <c r="H91">
        <v>2</v>
      </c>
    </row>
    <row r="92" spans="1:8" x14ac:dyDescent="0.2">
      <c r="A92" s="7">
        <v>42478</v>
      </c>
      <c r="B92">
        <v>82864</v>
      </c>
      <c r="C92">
        <v>16020</v>
      </c>
      <c r="D92">
        <v>0</v>
      </c>
      <c r="E92" s="89">
        <v>7.6923076923076927E-2</v>
      </c>
      <c r="F92">
        <v>3700</v>
      </c>
      <c r="G92">
        <v>1920</v>
      </c>
      <c r="H92">
        <v>10</v>
      </c>
    </row>
    <row r="93" spans="1:8" x14ac:dyDescent="0.2">
      <c r="A93" s="7">
        <v>42479</v>
      </c>
      <c r="B93">
        <v>79734</v>
      </c>
      <c r="C93">
        <v>14840</v>
      </c>
      <c r="D93">
        <v>0</v>
      </c>
      <c r="E93" s="89">
        <v>9.2105263157894732E-2</v>
      </c>
      <c r="F93">
        <v>3800</v>
      </c>
      <c r="G93">
        <v>1500</v>
      </c>
      <c r="H93">
        <v>11</v>
      </c>
    </row>
    <row r="94" spans="1:8" x14ac:dyDescent="0.2">
      <c r="A94" s="7">
        <v>42480</v>
      </c>
      <c r="B94">
        <v>74690</v>
      </c>
      <c r="C94">
        <v>13660</v>
      </c>
      <c r="D94">
        <v>0</v>
      </c>
      <c r="E94" s="89">
        <v>5.9701492537313432E-2</v>
      </c>
      <c r="F94">
        <v>4200</v>
      </c>
      <c r="G94">
        <v>1200</v>
      </c>
      <c r="H94">
        <v>11</v>
      </c>
    </row>
    <row r="95" spans="1:8" x14ac:dyDescent="0.2">
      <c r="A95" s="7">
        <v>42481</v>
      </c>
      <c r="B95">
        <v>87008</v>
      </c>
      <c r="C95">
        <v>15080</v>
      </c>
      <c r="D95">
        <v>0</v>
      </c>
      <c r="E95" s="89">
        <v>5.7142857142857141E-2</v>
      </c>
      <c r="F95">
        <v>4400</v>
      </c>
      <c r="G95">
        <v>1500</v>
      </c>
      <c r="H95">
        <v>13</v>
      </c>
    </row>
    <row r="96" spans="1:8" x14ac:dyDescent="0.2">
      <c r="A96" s="7">
        <v>42482</v>
      </c>
      <c r="B96">
        <v>78104</v>
      </c>
      <c r="C96">
        <v>11360</v>
      </c>
      <c r="D96">
        <v>0</v>
      </c>
      <c r="E96" s="89">
        <v>7.792207792207792E-2</v>
      </c>
      <c r="F96">
        <v>3700</v>
      </c>
      <c r="G96">
        <v>1250</v>
      </c>
      <c r="H96">
        <v>10</v>
      </c>
    </row>
    <row r="97" spans="1:8" x14ac:dyDescent="0.2">
      <c r="A97" s="7">
        <v>42483</v>
      </c>
      <c r="B97">
        <v>31541</v>
      </c>
      <c r="C97">
        <v>5560</v>
      </c>
      <c r="D97">
        <v>53.7</v>
      </c>
      <c r="E97" s="89">
        <v>0.9375</v>
      </c>
      <c r="F97">
        <v>3200</v>
      </c>
      <c r="G97">
        <v>325</v>
      </c>
      <c r="H97">
        <v>2</v>
      </c>
    </row>
    <row r="98" spans="1:8" x14ac:dyDescent="0.2">
      <c r="A98" s="7">
        <v>42485</v>
      </c>
      <c r="B98">
        <v>66746</v>
      </c>
      <c r="C98">
        <v>18600</v>
      </c>
      <c r="D98">
        <v>0</v>
      </c>
      <c r="E98" s="89">
        <v>6.6666666666666666E-2</v>
      </c>
      <c r="F98">
        <v>4200</v>
      </c>
      <c r="G98">
        <v>1739.9999999999998</v>
      </c>
      <c r="H98">
        <v>12</v>
      </c>
    </row>
    <row r="99" spans="1:8" x14ac:dyDescent="0.2">
      <c r="A99" s="7">
        <v>42486</v>
      </c>
      <c r="B99">
        <v>73274</v>
      </c>
      <c r="C99">
        <v>15920</v>
      </c>
      <c r="D99">
        <v>0</v>
      </c>
      <c r="E99" s="89">
        <v>5.9523809523809521E-2</v>
      </c>
      <c r="F99">
        <v>4500</v>
      </c>
      <c r="G99">
        <v>1600</v>
      </c>
      <c r="H99">
        <v>11</v>
      </c>
    </row>
    <row r="100" spans="1:8" x14ac:dyDescent="0.2">
      <c r="A100" s="7">
        <v>42487</v>
      </c>
      <c r="B100">
        <v>77700</v>
      </c>
      <c r="C100">
        <v>18700</v>
      </c>
      <c r="D100">
        <v>0</v>
      </c>
      <c r="E100" s="89">
        <v>4.878048780487805E-2</v>
      </c>
      <c r="F100">
        <v>4000</v>
      </c>
      <c r="G100">
        <v>1320</v>
      </c>
      <c r="H100">
        <v>10</v>
      </c>
    </row>
    <row r="101" spans="1:8" x14ac:dyDescent="0.2">
      <c r="A101" s="7">
        <v>42488</v>
      </c>
      <c r="B101">
        <v>75402</v>
      </c>
      <c r="C101">
        <v>16920</v>
      </c>
      <c r="D101">
        <v>0</v>
      </c>
      <c r="E101" s="89">
        <v>0.10126582278481013</v>
      </c>
      <c r="F101">
        <v>5300</v>
      </c>
      <c r="G101">
        <v>1350</v>
      </c>
      <c r="H101">
        <v>11</v>
      </c>
    </row>
    <row r="102" spans="1:8" x14ac:dyDescent="0.2">
      <c r="A102" s="7">
        <v>42489</v>
      </c>
      <c r="B102">
        <v>90768</v>
      </c>
      <c r="C102">
        <v>21000</v>
      </c>
      <c r="D102">
        <v>0</v>
      </c>
      <c r="E102" s="89">
        <v>6.8181818181818177E-2</v>
      </c>
      <c r="F102">
        <v>4900</v>
      </c>
      <c r="G102">
        <v>1250</v>
      </c>
      <c r="H102">
        <v>13</v>
      </c>
    </row>
    <row r="103" spans="1:8" x14ac:dyDescent="0.2">
      <c r="A103" s="7">
        <v>42490</v>
      </c>
      <c r="B103">
        <v>25878</v>
      </c>
      <c r="C103">
        <v>4320</v>
      </c>
      <c r="D103">
        <v>53.7</v>
      </c>
      <c r="E103" s="89">
        <v>8.4745762711864403E-2</v>
      </c>
      <c r="F103">
        <v>2100</v>
      </c>
      <c r="G103">
        <v>300</v>
      </c>
      <c r="H103">
        <v>3</v>
      </c>
    </row>
    <row r="104" spans="1:8" x14ac:dyDescent="0.2">
      <c r="A104" s="7">
        <v>42492</v>
      </c>
      <c r="B104">
        <v>82966</v>
      </c>
      <c r="C104">
        <v>16140</v>
      </c>
      <c r="D104">
        <v>0</v>
      </c>
      <c r="E104" s="89">
        <v>0.14942528735632185</v>
      </c>
      <c r="F104">
        <v>2900</v>
      </c>
      <c r="G104">
        <v>1800</v>
      </c>
      <c r="H104">
        <v>10</v>
      </c>
    </row>
    <row r="105" spans="1:8" x14ac:dyDescent="0.2">
      <c r="A105" s="7">
        <v>42493</v>
      </c>
      <c r="B105">
        <v>89906</v>
      </c>
      <c r="C105">
        <v>22220</v>
      </c>
      <c r="D105">
        <v>0</v>
      </c>
      <c r="E105" s="89">
        <v>5.1020408163265307E-2</v>
      </c>
      <c r="F105">
        <v>4100</v>
      </c>
      <c r="G105">
        <v>1500</v>
      </c>
      <c r="H105">
        <v>10</v>
      </c>
    </row>
    <row r="106" spans="1:8" x14ac:dyDescent="0.2">
      <c r="A106" s="7">
        <v>42494</v>
      </c>
      <c r="B106">
        <v>98098</v>
      </c>
      <c r="C106">
        <v>23960</v>
      </c>
      <c r="D106">
        <v>0</v>
      </c>
      <c r="E106" s="89">
        <v>6.5934065934065936E-2</v>
      </c>
      <c r="F106">
        <v>4700</v>
      </c>
      <c r="G106">
        <v>1120</v>
      </c>
      <c r="H106">
        <v>10</v>
      </c>
    </row>
    <row r="107" spans="1:8" x14ac:dyDescent="0.2">
      <c r="A107" s="7">
        <v>42496</v>
      </c>
      <c r="B107">
        <v>70228</v>
      </c>
      <c r="C107">
        <v>11800</v>
      </c>
      <c r="D107">
        <v>0</v>
      </c>
      <c r="E107" s="89">
        <v>1.2048192771084338E-2</v>
      </c>
      <c r="F107">
        <v>1300</v>
      </c>
      <c r="G107">
        <v>1250</v>
      </c>
      <c r="H107">
        <v>10</v>
      </c>
    </row>
    <row r="108" spans="1:8" x14ac:dyDescent="0.2">
      <c r="A108" s="7">
        <v>42497</v>
      </c>
      <c r="B108">
        <v>31193</v>
      </c>
      <c r="C108">
        <v>4800</v>
      </c>
      <c r="D108">
        <v>53.7</v>
      </c>
      <c r="E108" s="89">
        <v>0</v>
      </c>
      <c r="F108">
        <v>1800</v>
      </c>
      <c r="G108">
        <v>375</v>
      </c>
      <c r="H108">
        <v>1</v>
      </c>
    </row>
    <row r="109" spans="1:8" x14ac:dyDescent="0.2">
      <c r="A109" s="7">
        <v>42499</v>
      </c>
      <c r="B109">
        <v>96800</v>
      </c>
      <c r="C109">
        <v>18140</v>
      </c>
      <c r="D109">
        <v>0</v>
      </c>
      <c r="E109" s="89">
        <v>0.10227272727272728</v>
      </c>
      <c r="F109">
        <v>4600</v>
      </c>
      <c r="G109">
        <v>1980</v>
      </c>
      <c r="H109">
        <v>13</v>
      </c>
    </row>
    <row r="110" spans="1:8" x14ac:dyDescent="0.2">
      <c r="A110" s="7">
        <v>42500</v>
      </c>
      <c r="B110">
        <v>77010</v>
      </c>
      <c r="C110">
        <v>17960</v>
      </c>
      <c r="D110">
        <v>0</v>
      </c>
      <c r="E110" s="89">
        <v>0.10588235294117647</v>
      </c>
      <c r="F110">
        <v>5100</v>
      </c>
      <c r="G110">
        <v>1550</v>
      </c>
      <c r="H110">
        <v>12</v>
      </c>
    </row>
    <row r="111" spans="1:8" x14ac:dyDescent="0.2">
      <c r="A111" s="7">
        <v>42501</v>
      </c>
      <c r="B111">
        <v>70230</v>
      </c>
      <c r="C111">
        <v>16880</v>
      </c>
      <c r="D111">
        <v>0</v>
      </c>
      <c r="E111" s="89">
        <v>5.4054054054054057E-2</v>
      </c>
      <c r="F111">
        <v>4300</v>
      </c>
      <c r="G111">
        <v>1280</v>
      </c>
      <c r="H111">
        <v>11</v>
      </c>
    </row>
    <row r="112" spans="1:8" x14ac:dyDescent="0.2">
      <c r="A112" s="7">
        <v>42502</v>
      </c>
      <c r="B112">
        <v>95754</v>
      </c>
      <c r="C112">
        <v>17280</v>
      </c>
      <c r="D112">
        <v>0</v>
      </c>
      <c r="E112" s="89">
        <v>5.128205128205128E-2</v>
      </c>
      <c r="F112">
        <v>4100</v>
      </c>
      <c r="G112">
        <v>1500</v>
      </c>
      <c r="H112">
        <v>10</v>
      </c>
    </row>
    <row r="113" spans="1:8" x14ac:dyDescent="0.2">
      <c r="A113" s="7">
        <v>42503</v>
      </c>
      <c r="B113">
        <v>94866</v>
      </c>
      <c r="C113">
        <v>17400</v>
      </c>
      <c r="D113">
        <v>0</v>
      </c>
      <c r="E113" s="89">
        <v>7.7777777777777779E-2</v>
      </c>
      <c r="F113">
        <v>3700</v>
      </c>
      <c r="G113">
        <v>1350</v>
      </c>
      <c r="H113">
        <v>10</v>
      </c>
    </row>
    <row r="114" spans="1:8" x14ac:dyDescent="0.2">
      <c r="A114" s="7">
        <v>42504</v>
      </c>
      <c r="B114">
        <v>30197</v>
      </c>
      <c r="C114">
        <v>4420</v>
      </c>
      <c r="D114">
        <v>53.7</v>
      </c>
      <c r="E114" s="89">
        <v>3.2258064516129031E-2</v>
      </c>
      <c r="F114">
        <v>1200</v>
      </c>
      <c r="G114">
        <v>375</v>
      </c>
      <c r="H114">
        <v>7</v>
      </c>
    </row>
    <row r="115" spans="1:8" x14ac:dyDescent="0.2">
      <c r="A115" s="7">
        <v>42507</v>
      </c>
      <c r="B115">
        <v>75076</v>
      </c>
      <c r="C115">
        <v>18400</v>
      </c>
      <c r="D115">
        <v>0</v>
      </c>
      <c r="E115" s="89">
        <v>1</v>
      </c>
      <c r="F115">
        <v>5200</v>
      </c>
      <c r="G115">
        <v>1650</v>
      </c>
      <c r="H115">
        <v>13</v>
      </c>
    </row>
    <row r="116" spans="1:8" x14ac:dyDescent="0.2">
      <c r="A116" s="7">
        <v>42508</v>
      </c>
      <c r="B116">
        <v>70950</v>
      </c>
      <c r="C116">
        <v>16880</v>
      </c>
      <c r="D116">
        <v>0</v>
      </c>
      <c r="E116" s="89">
        <v>0.10294117647058823</v>
      </c>
      <c r="F116">
        <v>3600</v>
      </c>
      <c r="G116">
        <v>1040</v>
      </c>
      <c r="H116">
        <v>10</v>
      </c>
    </row>
    <row r="117" spans="1:8" x14ac:dyDescent="0.2">
      <c r="A117" s="7">
        <v>42509</v>
      </c>
      <c r="B117">
        <v>67266</v>
      </c>
      <c r="C117">
        <v>16120</v>
      </c>
      <c r="D117">
        <v>0</v>
      </c>
      <c r="E117" s="89">
        <v>7.407407407407407E-2</v>
      </c>
      <c r="F117">
        <v>4100</v>
      </c>
      <c r="G117">
        <v>1550</v>
      </c>
      <c r="H117">
        <v>9</v>
      </c>
    </row>
    <row r="118" spans="1:8" x14ac:dyDescent="0.2">
      <c r="A118" s="7">
        <v>42510</v>
      </c>
      <c r="B118">
        <v>83318</v>
      </c>
      <c r="C118">
        <v>17380</v>
      </c>
      <c r="D118">
        <v>0</v>
      </c>
      <c r="E118" s="89">
        <v>6.741573033707865E-2</v>
      </c>
      <c r="F118">
        <v>3800</v>
      </c>
      <c r="G118">
        <v>1250</v>
      </c>
      <c r="H118">
        <v>10</v>
      </c>
    </row>
    <row r="119" spans="1:8" x14ac:dyDescent="0.2">
      <c r="A119" s="7">
        <v>42511</v>
      </c>
      <c r="B119">
        <v>38261</v>
      </c>
      <c r="C119">
        <v>4800</v>
      </c>
      <c r="D119">
        <v>53.7</v>
      </c>
      <c r="E119" s="89">
        <v>3.9215686274509803E-2</v>
      </c>
      <c r="F119">
        <v>1800</v>
      </c>
      <c r="G119">
        <v>375</v>
      </c>
      <c r="H119">
        <v>5</v>
      </c>
    </row>
    <row r="120" spans="1:8" x14ac:dyDescent="0.2">
      <c r="A120" s="7">
        <v>42513</v>
      </c>
      <c r="B120">
        <v>65850</v>
      </c>
      <c r="C120">
        <v>15820</v>
      </c>
      <c r="D120">
        <v>0</v>
      </c>
      <c r="E120" s="89">
        <v>0.05</v>
      </c>
      <c r="F120">
        <v>5000</v>
      </c>
      <c r="G120">
        <v>2100</v>
      </c>
      <c r="H120">
        <v>9</v>
      </c>
    </row>
    <row r="121" spans="1:8" x14ac:dyDescent="0.2">
      <c r="A121" s="7">
        <v>42514</v>
      </c>
      <c r="B121">
        <v>79994</v>
      </c>
      <c r="C121">
        <v>20720</v>
      </c>
      <c r="D121">
        <v>0</v>
      </c>
      <c r="E121" s="89">
        <v>6.9767441860465115E-2</v>
      </c>
      <c r="F121">
        <v>5200</v>
      </c>
      <c r="G121">
        <v>1450</v>
      </c>
      <c r="H121">
        <v>10</v>
      </c>
    </row>
    <row r="122" spans="1:8" x14ac:dyDescent="0.2">
      <c r="A122" s="7">
        <v>42515</v>
      </c>
      <c r="B122">
        <v>81772</v>
      </c>
      <c r="C122">
        <v>20800</v>
      </c>
      <c r="D122">
        <v>0</v>
      </c>
      <c r="E122" s="89">
        <v>5.0632911392405063E-2</v>
      </c>
      <c r="F122">
        <v>4400</v>
      </c>
      <c r="G122">
        <v>1280</v>
      </c>
      <c r="H122">
        <v>11</v>
      </c>
    </row>
    <row r="123" spans="1:8" x14ac:dyDescent="0.2">
      <c r="A123" s="7">
        <v>42516</v>
      </c>
      <c r="B123">
        <v>74988</v>
      </c>
      <c r="C123">
        <v>24340</v>
      </c>
      <c r="D123">
        <v>0</v>
      </c>
      <c r="E123" s="89">
        <v>8.2352941176470587E-2</v>
      </c>
      <c r="F123">
        <v>4600</v>
      </c>
      <c r="G123">
        <v>1600</v>
      </c>
      <c r="H123">
        <v>8</v>
      </c>
    </row>
    <row r="124" spans="1:8" x14ac:dyDescent="0.2">
      <c r="A124" s="7">
        <v>42517</v>
      </c>
      <c r="B124">
        <v>78234</v>
      </c>
      <c r="C124">
        <v>18320</v>
      </c>
      <c r="D124">
        <v>0</v>
      </c>
      <c r="E124" s="89">
        <v>4.5977011494252873E-2</v>
      </c>
      <c r="F124">
        <v>4700</v>
      </c>
      <c r="G124">
        <v>1550</v>
      </c>
      <c r="H124">
        <v>8</v>
      </c>
    </row>
    <row r="125" spans="1:8" x14ac:dyDescent="0.2">
      <c r="A125" s="7">
        <v>42518</v>
      </c>
      <c r="B125">
        <v>22803</v>
      </c>
      <c r="C125">
        <v>1920</v>
      </c>
      <c r="D125">
        <v>53.7</v>
      </c>
      <c r="E125" s="89">
        <v>4.3478260869565216E-2</v>
      </c>
      <c r="F125">
        <v>2200</v>
      </c>
      <c r="G125">
        <v>375</v>
      </c>
      <c r="H125">
        <v>1</v>
      </c>
    </row>
    <row r="126" spans="1:8" x14ac:dyDescent="0.2">
      <c r="A126" s="7">
        <v>42520</v>
      </c>
      <c r="B126">
        <v>88986</v>
      </c>
      <c r="C126">
        <v>16140</v>
      </c>
      <c r="D126">
        <v>0</v>
      </c>
      <c r="E126" s="89">
        <v>6.741573033707865E-2</v>
      </c>
      <c r="F126">
        <v>3900</v>
      </c>
      <c r="G126">
        <v>1920</v>
      </c>
      <c r="H126">
        <v>10</v>
      </c>
    </row>
    <row r="127" spans="1:8" x14ac:dyDescent="0.2">
      <c r="A127" s="7">
        <v>42521</v>
      </c>
      <c r="B127">
        <v>81240</v>
      </c>
      <c r="C127">
        <v>15700</v>
      </c>
      <c r="D127">
        <v>0</v>
      </c>
      <c r="E127" s="89">
        <v>5.8823529411764705E-2</v>
      </c>
      <c r="F127">
        <v>4000</v>
      </c>
      <c r="G127">
        <v>1500</v>
      </c>
      <c r="H127">
        <v>12</v>
      </c>
    </row>
    <row r="128" spans="1:8" x14ac:dyDescent="0.2">
      <c r="A128" s="7">
        <v>42522</v>
      </c>
      <c r="B128">
        <v>98332</v>
      </c>
      <c r="C128">
        <v>17180</v>
      </c>
      <c r="D128">
        <v>0</v>
      </c>
      <c r="E128" s="89">
        <v>4.4642857142857144E-2</v>
      </c>
      <c r="F128">
        <v>4400</v>
      </c>
      <c r="G128">
        <v>1240</v>
      </c>
      <c r="H128">
        <v>12</v>
      </c>
    </row>
    <row r="129" spans="1:8" x14ac:dyDescent="0.2">
      <c r="A129" s="7">
        <v>42523</v>
      </c>
      <c r="B129">
        <v>96722</v>
      </c>
      <c r="C129">
        <v>21860</v>
      </c>
      <c r="D129">
        <v>0</v>
      </c>
      <c r="E129" s="89">
        <v>5.2631578947368418E-2</v>
      </c>
      <c r="F129">
        <v>3700</v>
      </c>
      <c r="G129">
        <v>1500</v>
      </c>
      <c r="H129">
        <v>14</v>
      </c>
    </row>
    <row r="130" spans="1:8" x14ac:dyDescent="0.2">
      <c r="A130" s="7">
        <v>42524</v>
      </c>
      <c r="B130">
        <v>97584</v>
      </c>
      <c r="C130">
        <v>22440</v>
      </c>
      <c r="D130">
        <v>0</v>
      </c>
      <c r="E130" s="89">
        <v>0.10309278350515463</v>
      </c>
      <c r="F130">
        <v>5200</v>
      </c>
      <c r="G130">
        <v>1700</v>
      </c>
      <c r="H130">
        <v>18</v>
      </c>
    </row>
    <row r="131" spans="1:8" x14ac:dyDescent="0.2">
      <c r="A131" s="7">
        <v>42525</v>
      </c>
      <c r="B131">
        <v>36182</v>
      </c>
      <c r="C131">
        <v>5280</v>
      </c>
      <c r="D131">
        <v>53.7</v>
      </c>
      <c r="E131" s="89">
        <v>0</v>
      </c>
      <c r="F131">
        <v>3400</v>
      </c>
      <c r="G131">
        <v>300</v>
      </c>
      <c r="H131">
        <v>3</v>
      </c>
    </row>
    <row r="132" spans="1:8" x14ac:dyDescent="0.2">
      <c r="A132" s="7">
        <v>42527</v>
      </c>
      <c r="B132">
        <v>98758</v>
      </c>
      <c r="C132">
        <v>21680</v>
      </c>
      <c r="D132">
        <v>0</v>
      </c>
      <c r="E132" s="89">
        <v>4.878048780487805E-2</v>
      </c>
      <c r="F132">
        <v>5300</v>
      </c>
      <c r="G132">
        <v>1920</v>
      </c>
      <c r="H132">
        <v>9</v>
      </c>
    </row>
    <row r="133" spans="1:8" x14ac:dyDescent="0.2">
      <c r="A133" s="7">
        <v>42528</v>
      </c>
      <c r="B133">
        <v>79102</v>
      </c>
      <c r="C133">
        <v>16980</v>
      </c>
      <c r="D133">
        <v>0</v>
      </c>
      <c r="E133" s="89">
        <v>2.3529411764705882E-2</v>
      </c>
      <c r="F133">
        <v>3900</v>
      </c>
      <c r="G133">
        <v>1500</v>
      </c>
      <c r="H133">
        <v>10</v>
      </c>
    </row>
    <row r="134" spans="1:8" x14ac:dyDescent="0.2">
      <c r="A134" s="7">
        <v>42529</v>
      </c>
      <c r="B134">
        <v>84684</v>
      </c>
      <c r="C134">
        <v>10520</v>
      </c>
      <c r="D134">
        <v>0</v>
      </c>
      <c r="E134" s="89">
        <v>3.5294117647058823E-2</v>
      </c>
      <c r="F134">
        <v>3200</v>
      </c>
      <c r="G134">
        <v>1320</v>
      </c>
      <c r="H134">
        <v>9</v>
      </c>
    </row>
    <row r="135" spans="1:8" x14ac:dyDescent="0.2">
      <c r="A135" s="7">
        <v>42530</v>
      </c>
      <c r="B135">
        <v>70364</v>
      </c>
      <c r="C135">
        <v>17540</v>
      </c>
      <c r="D135">
        <v>0</v>
      </c>
      <c r="E135" s="89">
        <v>6.7567567567567571E-2</v>
      </c>
      <c r="F135">
        <v>4300</v>
      </c>
      <c r="G135">
        <v>1600</v>
      </c>
      <c r="H135">
        <v>7</v>
      </c>
    </row>
    <row r="136" spans="1:8" x14ac:dyDescent="0.2">
      <c r="A136" s="7">
        <v>42531</v>
      </c>
      <c r="B136">
        <v>82106</v>
      </c>
      <c r="C136">
        <v>21580</v>
      </c>
      <c r="D136">
        <v>0</v>
      </c>
      <c r="E136" s="89">
        <v>7.8651685393258425E-2</v>
      </c>
      <c r="F136">
        <v>4700</v>
      </c>
      <c r="G136">
        <v>1550</v>
      </c>
      <c r="H136">
        <v>10</v>
      </c>
    </row>
    <row r="137" spans="1:8" x14ac:dyDescent="0.2">
      <c r="A137" s="7">
        <v>42532</v>
      </c>
      <c r="B137">
        <v>25830</v>
      </c>
      <c r="C137">
        <v>3360</v>
      </c>
      <c r="D137">
        <v>53.7</v>
      </c>
      <c r="E137" s="89">
        <v>5.6603773584905662E-2</v>
      </c>
      <c r="F137">
        <v>2200</v>
      </c>
      <c r="G137">
        <v>350</v>
      </c>
      <c r="H137">
        <v>5</v>
      </c>
    </row>
    <row r="138" spans="1:8" x14ac:dyDescent="0.2">
      <c r="A138" s="7">
        <v>42534</v>
      </c>
      <c r="B138">
        <v>78376</v>
      </c>
      <c r="C138">
        <v>15160</v>
      </c>
      <c r="D138">
        <v>0</v>
      </c>
      <c r="E138" s="89">
        <v>5.5555555555555552E-2</v>
      </c>
      <c r="F138">
        <v>5100</v>
      </c>
      <c r="G138">
        <v>1980</v>
      </c>
      <c r="H138">
        <v>7</v>
      </c>
    </row>
    <row r="139" spans="1:8" x14ac:dyDescent="0.2">
      <c r="A139" s="7">
        <v>42535</v>
      </c>
      <c r="B139">
        <v>96756</v>
      </c>
      <c r="C139">
        <v>13320</v>
      </c>
      <c r="D139">
        <v>0</v>
      </c>
      <c r="E139" s="89">
        <v>0.10714285714285714</v>
      </c>
      <c r="F139">
        <v>4500</v>
      </c>
      <c r="G139">
        <v>1350</v>
      </c>
      <c r="H139">
        <v>38</v>
      </c>
    </row>
    <row r="140" spans="1:8" x14ac:dyDescent="0.2">
      <c r="A140" s="7">
        <v>42536</v>
      </c>
      <c r="B140">
        <v>94958</v>
      </c>
      <c r="C140">
        <v>21840</v>
      </c>
      <c r="D140">
        <v>0</v>
      </c>
      <c r="E140" s="89">
        <v>0.10909090909090909</v>
      </c>
      <c r="F140">
        <v>3900</v>
      </c>
      <c r="G140">
        <v>1120</v>
      </c>
      <c r="H140">
        <v>37</v>
      </c>
    </row>
    <row r="141" spans="1:8" x14ac:dyDescent="0.2">
      <c r="A141" s="7">
        <v>42537</v>
      </c>
      <c r="B141">
        <v>70538</v>
      </c>
      <c r="C141">
        <v>16720</v>
      </c>
      <c r="D141">
        <v>0</v>
      </c>
      <c r="E141" s="89">
        <v>8.5365853658536592E-2</v>
      </c>
      <c r="F141">
        <v>4100</v>
      </c>
      <c r="G141">
        <v>1200</v>
      </c>
      <c r="H141">
        <v>6</v>
      </c>
    </row>
    <row r="142" spans="1:8" x14ac:dyDescent="0.2">
      <c r="A142" s="7">
        <v>42537</v>
      </c>
      <c r="B142">
        <v>77188</v>
      </c>
      <c r="C142">
        <v>16720</v>
      </c>
      <c r="D142">
        <v>0</v>
      </c>
      <c r="E142" s="89">
        <v>0.12280701754385964</v>
      </c>
      <c r="F142">
        <v>4100</v>
      </c>
      <c r="G142">
        <v>1200</v>
      </c>
      <c r="H142">
        <v>32</v>
      </c>
    </row>
    <row r="143" spans="1:8" x14ac:dyDescent="0.2">
      <c r="A143" s="7">
        <v>42538</v>
      </c>
      <c r="B143">
        <v>73208</v>
      </c>
      <c r="C143">
        <v>17900</v>
      </c>
      <c r="D143">
        <v>0</v>
      </c>
      <c r="E143" s="89">
        <v>0.10810810810810811</v>
      </c>
      <c r="F143">
        <v>4800</v>
      </c>
      <c r="G143">
        <v>1250</v>
      </c>
      <c r="H143">
        <v>8</v>
      </c>
    </row>
    <row r="144" spans="1:8" x14ac:dyDescent="0.2">
      <c r="A144" s="7">
        <v>42539</v>
      </c>
      <c r="B144">
        <v>32981</v>
      </c>
      <c r="C144">
        <v>4800</v>
      </c>
      <c r="D144">
        <v>53.7</v>
      </c>
      <c r="E144" s="89">
        <v>4.2553191489361701E-2</v>
      </c>
      <c r="F144">
        <v>4400</v>
      </c>
      <c r="G144">
        <v>375</v>
      </c>
      <c r="H144">
        <v>2</v>
      </c>
    </row>
    <row r="145" spans="1:8" x14ac:dyDescent="0.2">
      <c r="A145" s="7">
        <v>42541</v>
      </c>
      <c r="B145">
        <v>70282</v>
      </c>
      <c r="C145">
        <v>21520</v>
      </c>
      <c r="D145">
        <v>0</v>
      </c>
      <c r="E145" s="89">
        <v>8.8607594936708861E-2</v>
      </c>
      <c r="F145">
        <v>4100</v>
      </c>
      <c r="G145">
        <v>1739.9999999999998</v>
      </c>
      <c r="H145">
        <v>11</v>
      </c>
    </row>
    <row r="146" spans="1:8" x14ac:dyDescent="0.2">
      <c r="A146" s="7">
        <v>42542</v>
      </c>
      <c r="B146">
        <v>73130</v>
      </c>
      <c r="C146">
        <v>16200</v>
      </c>
      <c r="D146">
        <v>0</v>
      </c>
      <c r="E146" s="89">
        <v>4.7619047619047616E-2</v>
      </c>
      <c r="F146">
        <v>4600</v>
      </c>
      <c r="G146">
        <v>1200</v>
      </c>
      <c r="H146">
        <v>11</v>
      </c>
    </row>
    <row r="147" spans="1:8" x14ac:dyDescent="0.2">
      <c r="A147" s="7">
        <v>42543</v>
      </c>
      <c r="B147">
        <v>69348</v>
      </c>
      <c r="C147">
        <v>17520</v>
      </c>
      <c r="D147">
        <v>0</v>
      </c>
      <c r="E147" s="89">
        <v>6.5934065934065936E-2</v>
      </c>
      <c r="F147">
        <v>3400</v>
      </c>
      <c r="G147">
        <v>1160.0000000000002</v>
      </c>
      <c r="H147">
        <v>5</v>
      </c>
    </row>
    <row r="148" spans="1:8" x14ac:dyDescent="0.2">
      <c r="A148" s="7">
        <v>42544</v>
      </c>
      <c r="B148">
        <v>74162</v>
      </c>
      <c r="C148">
        <v>19040</v>
      </c>
      <c r="D148">
        <v>0</v>
      </c>
      <c r="E148" s="89">
        <v>0.1388888888888889</v>
      </c>
      <c r="F148">
        <v>3800</v>
      </c>
      <c r="G148">
        <v>1550</v>
      </c>
      <c r="H148">
        <v>7</v>
      </c>
    </row>
    <row r="149" spans="1:8" x14ac:dyDescent="0.2">
      <c r="A149" s="7">
        <v>42545</v>
      </c>
      <c r="B149">
        <v>78386</v>
      </c>
      <c r="C149">
        <v>21560</v>
      </c>
      <c r="D149">
        <v>0</v>
      </c>
      <c r="E149" s="89">
        <v>9.0909090909090912E-2</v>
      </c>
      <c r="F149">
        <v>5600</v>
      </c>
      <c r="G149">
        <v>1700</v>
      </c>
      <c r="H149">
        <v>8</v>
      </c>
    </row>
    <row r="150" spans="1:8" x14ac:dyDescent="0.2">
      <c r="A150" s="7">
        <v>42546</v>
      </c>
      <c r="B150">
        <v>23705</v>
      </c>
      <c r="C150">
        <v>2500</v>
      </c>
      <c r="D150">
        <v>53.7</v>
      </c>
      <c r="E150" s="89">
        <v>2.1276595744680851E-2</v>
      </c>
      <c r="F150">
        <v>1700</v>
      </c>
      <c r="G150">
        <v>375</v>
      </c>
      <c r="H150">
        <v>2</v>
      </c>
    </row>
    <row r="151" spans="1:8" x14ac:dyDescent="0.2">
      <c r="A151" s="7">
        <v>42548</v>
      </c>
      <c r="B151">
        <v>68374</v>
      </c>
      <c r="C151">
        <v>16480</v>
      </c>
      <c r="D151">
        <v>0</v>
      </c>
      <c r="E151" s="89">
        <v>8.2191780821917804E-2</v>
      </c>
      <c r="F151">
        <v>4900</v>
      </c>
      <c r="G151">
        <v>2039.9999999999998</v>
      </c>
      <c r="H151">
        <v>9</v>
      </c>
    </row>
    <row r="152" spans="1:8" x14ac:dyDescent="0.2">
      <c r="A152" s="7">
        <v>42549</v>
      </c>
      <c r="B152">
        <v>71624</v>
      </c>
      <c r="C152">
        <v>16660</v>
      </c>
      <c r="D152">
        <v>0</v>
      </c>
      <c r="E152" s="89">
        <v>6.7567567567567571E-2</v>
      </c>
      <c r="F152">
        <v>3800</v>
      </c>
      <c r="G152">
        <v>1450</v>
      </c>
      <c r="H152">
        <v>3</v>
      </c>
    </row>
    <row r="153" spans="1:8" x14ac:dyDescent="0.2">
      <c r="A153" s="7">
        <v>42550</v>
      </c>
      <c r="B153">
        <v>75262</v>
      </c>
      <c r="C153">
        <v>16780</v>
      </c>
      <c r="D153">
        <v>0</v>
      </c>
      <c r="E153" s="89">
        <v>5.6818181818181816E-2</v>
      </c>
      <c r="F153">
        <v>3900</v>
      </c>
      <c r="G153">
        <v>1240</v>
      </c>
      <c r="H153">
        <v>0</v>
      </c>
    </row>
    <row r="154" spans="1:8" x14ac:dyDescent="0.2">
      <c r="A154" s="7">
        <v>42551</v>
      </c>
      <c r="B154">
        <v>80454</v>
      </c>
      <c r="C154">
        <v>21640</v>
      </c>
      <c r="D154">
        <v>0</v>
      </c>
      <c r="E154" s="89">
        <v>7.5949367088607597E-2</v>
      </c>
      <c r="F154">
        <v>3700</v>
      </c>
      <c r="G154">
        <v>1550</v>
      </c>
      <c r="H154">
        <v>8</v>
      </c>
    </row>
    <row r="155" spans="1:8" x14ac:dyDescent="0.2">
      <c r="A155" s="7">
        <v>42555</v>
      </c>
      <c r="B155">
        <v>78080</v>
      </c>
      <c r="C155">
        <v>18620</v>
      </c>
      <c r="D155">
        <v>0</v>
      </c>
      <c r="E155" s="89">
        <v>5.7471264367816091E-2</v>
      </c>
      <c r="F155">
        <v>4300</v>
      </c>
      <c r="G155">
        <v>1859.9999999999998</v>
      </c>
      <c r="H155">
        <v>8</v>
      </c>
    </row>
    <row r="156" spans="1:8" x14ac:dyDescent="0.2">
      <c r="A156" s="7">
        <v>42556</v>
      </c>
      <c r="B156">
        <v>86696</v>
      </c>
      <c r="C156">
        <v>19600</v>
      </c>
      <c r="D156">
        <v>0</v>
      </c>
      <c r="E156" s="89">
        <v>5.6179775280898875E-2</v>
      </c>
      <c r="F156">
        <v>3800</v>
      </c>
      <c r="G156">
        <v>1600</v>
      </c>
      <c r="H156">
        <v>7</v>
      </c>
    </row>
    <row r="157" spans="1:8" x14ac:dyDescent="0.2">
      <c r="A157" s="7">
        <v>42557</v>
      </c>
      <c r="B157">
        <v>99326</v>
      </c>
      <c r="C157">
        <v>22680</v>
      </c>
      <c r="D157">
        <v>0</v>
      </c>
      <c r="E157" s="89">
        <v>8.0459770114942528E-2</v>
      </c>
      <c r="F157">
        <v>3300</v>
      </c>
      <c r="G157">
        <v>1120</v>
      </c>
      <c r="H157">
        <v>6</v>
      </c>
    </row>
    <row r="158" spans="1:8" x14ac:dyDescent="0.2">
      <c r="A158" s="7">
        <v>42558</v>
      </c>
      <c r="B158">
        <v>83376</v>
      </c>
      <c r="C158">
        <v>20920</v>
      </c>
      <c r="D158">
        <v>0</v>
      </c>
      <c r="E158" s="89">
        <v>0.12195121951219512</v>
      </c>
      <c r="F158">
        <v>3700</v>
      </c>
      <c r="G158">
        <v>1300</v>
      </c>
      <c r="H158">
        <v>8</v>
      </c>
    </row>
    <row r="159" spans="1:8" x14ac:dyDescent="0.2">
      <c r="A159" s="7">
        <v>42559</v>
      </c>
      <c r="B159">
        <v>104694</v>
      </c>
      <c r="C159">
        <v>20340</v>
      </c>
      <c r="D159">
        <v>0</v>
      </c>
      <c r="E159" s="89">
        <v>0.04</v>
      </c>
      <c r="F159">
        <v>4200</v>
      </c>
      <c r="G159">
        <v>500</v>
      </c>
      <c r="H159">
        <v>9</v>
      </c>
    </row>
    <row r="160" spans="1:8" x14ac:dyDescent="0.2">
      <c r="A160" s="7">
        <v>42560</v>
      </c>
      <c r="B160">
        <v>27819</v>
      </c>
      <c r="C160">
        <v>4300</v>
      </c>
      <c r="D160">
        <v>53.7</v>
      </c>
      <c r="E160" s="89">
        <v>1.8518518518518517E-2</v>
      </c>
      <c r="F160">
        <v>1400</v>
      </c>
      <c r="G160">
        <v>425</v>
      </c>
      <c r="H160">
        <v>2</v>
      </c>
    </row>
    <row r="161" spans="1:8" x14ac:dyDescent="0.2">
      <c r="A161" s="7">
        <v>42562</v>
      </c>
      <c r="B161">
        <v>71492</v>
      </c>
      <c r="C161">
        <v>16140</v>
      </c>
      <c r="D161">
        <v>0</v>
      </c>
      <c r="E161" s="89">
        <v>0.17757009345794392</v>
      </c>
      <c r="F161">
        <v>2400</v>
      </c>
      <c r="G161">
        <v>1980</v>
      </c>
      <c r="H161">
        <v>5</v>
      </c>
    </row>
    <row r="162" spans="1:8" x14ac:dyDescent="0.2">
      <c r="A162" s="7">
        <v>42563</v>
      </c>
      <c r="B162">
        <v>80258</v>
      </c>
      <c r="C162">
        <v>17600</v>
      </c>
      <c r="D162">
        <v>0</v>
      </c>
      <c r="E162" s="89">
        <v>9.0909090909090912E-2</v>
      </c>
      <c r="F162">
        <v>4000</v>
      </c>
      <c r="G162">
        <v>1600</v>
      </c>
      <c r="H162">
        <v>10</v>
      </c>
    </row>
    <row r="163" spans="1:8" x14ac:dyDescent="0.2">
      <c r="A163" s="7">
        <v>42564</v>
      </c>
      <c r="B163">
        <v>80404</v>
      </c>
      <c r="C163">
        <v>20160</v>
      </c>
      <c r="D163">
        <v>0</v>
      </c>
      <c r="E163" s="89">
        <v>5.8823529411764705E-2</v>
      </c>
      <c r="F163">
        <v>4900</v>
      </c>
      <c r="G163">
        <v>1200</v>
      </c>
      <c r="H163">
        <v>7</v>
      </c>
    </row>
    <row r="164" spans="1:8" x14ac:dyDescent="0.2">
      <c r="A164" s="7">
        <v>42566</v>
      </c>
      <c r="B164">
        <v>57628</v>
      </c>
      <c r="C164">
        <v>10460</v>
      </c>
      <c r="D164">
        <v>5.8859999999999957</v>
      </c>
      <c r="E164" s="89">
        <v>0.1276595744680851</v>
      </c>
      <c r="F164">
        <v>3200</v>
      </c>
      <c r="G164">
        <v>1300</v>
      </c>
      <c r="H164">
        <v>27</v>
      </c>
    </row>
    <row r="165" spans="1:8" x14ac:dyDescent="0.2">
      <c r="A165" s="7">
        <v>42567</v>
      </c>
      <c r="B165">
        <v>27894</v>
      </c>
      <c r="C165">
        <v>2500</v>
      </c>
      <c r="D165">
        <v>0</v>
      </c>
      <c r="E165" s="89">
        <v>0.04</v>
      </c>
      <c r="F165">
        <v>2300</v>
      </c>
      <c r="G165">
        <v>800</v>
      </c>
      <c r="H165">
        <v>3</v>
      </c>
    </row>
    <row r="166" spans="1:8" x14ac:dyDescent="0.2">
      <c r="A166" s="7">
        <v>42569</v>
      </c>
      <c r="B166">
        <v>71366</v>
      </c>
      <c r="C166">
        <v>17000</v>
      </c>
      <c r="D166">
        <v>0</v>
      </c>
      <c r="E166" s="89">
        <v>5.3191489361702128E-2</v>
      </c>
      <c r="F166">
        <v>4300</v>
      </c>
      <c r="G166">
        <v>2039.9999999999998</v>
      </c>
      <c r="H166">
        <v>2</v>
      </c>
    </row>
    <row r="167" spans="1:8" x14ac:dyDescent="0.2">
      <c r="A167" s="7">
        <v>42570</v>
      </c>
      <c r="B167">
        <v>80630</v>
      </c>
      <c r="C167">
        <v>17820</v>
      </c>
      <c r="D167">
        <v>0</v>
      </c>
      <c r="E167" s="89">
        <v>7.1428571428571425E-2</v>
      </c>
      <c r="F167">
        <v>5000</v>
      </c>
      <c r="G167">
        <v>1700</v>
      </c>
      <c r="H167">
        <v>8</v>
      </c>
    </row>
    <row r="168" spans="1:8" x14ac:dyDescent="0.2">
      <c r="A168" s="7">
        <v>42571</v>
      </c>
      <c r="B168">
        <v>99326</v>
      </c>
      <c r="C168">
        <v>22680</v>
      </c>
      <c r="D168">
        <v>0</v>
      </c>
      <c r="E168" s="89">
        <v>8.0459770114942528E-2</v>
      </c>
      <c r="F168">
        <v>3300</v>
      </c>
      <c r="G168">
        <v>1120</v>
      </c>
      <c r="H168">
        <v>6</v>
      </c>
    </row>
    <row r="169" spans="1:8" x14ac:dyDescent="0.2">
      <c r="A169" s="7">
        <v>42572</v>
      </c>
      <c r="B169">
        <v>83376</v>
      </c>
      <c r="C169">
        <v>20920</v>
      </c>
      <c r="D169">
        <v>0</v>
      </c>
      <c r="E169" s="89">
        <v>0.12195121951219512</v>
      </c>
      <c r="F169">
        <v>3700</v>
      </c>
      <c r="G169">
        <v>1300</v>
      </c>
      <c r="H169">
        <v>8</v>
      </c>
    </row>
    <row r="170" spans="1:8" x14ac:dyDescent="0.2">
      <c r="A170" s="7">
        <v>42573</v>
      </c>
      <c r="B170">
        <v>104694</v>
      </c>
      <c r="C170">
        <v>20340</v>
      </c>
      <c r="D170">
        <v>0</v>
      </c>
      <c r="E170" s="89">
        <v>0.04</v>
      </c>
      <c r="F170">
        <v>4200</v>
      </c>
      <c r="G170">
        <v>500</v>
      </c>
      <c r="H170">
        <v>9</v>
      </c>
    </row>
    <row r="171" spans="1:8" x14ac:dyDescent="0.2">
      <c r="A171" s="7">
        <v>42574</v>
      </c>
      <c r="B171">
        <v>27819</v>
      </c>
      <c r="C171">
        <v>4300</v>
      </c>
      <c r="D171">
        <v>53.7</v>
      </c>
      <c r="E171" s="89">
        <v>1.8518518518518517E-2</v>
      </c>
      <c r="F171">
        <v>1400</v>
      </c>
      <c r="G171">
        <v>425</v>
      </c>
      <c r="H171">
        <v>2</v>
      </c>
    </row>
    <row r="172" spans="1:8" x14ac:dyDescent="0.2">
      <c r="A172" s="7">
        <v>42576</v>
      </c>
      <c r="B172">
        <v>71492</v>
      </c>
      <c r="C172">
        <v>16140</v>
      </c>
      <c r="D172">
        <v>0</v>
      </c>
      <c r="E172" s="89">
        <v>0.17757009345794392</v>
      </c>
      <c r="F172">
        <v>2400</v>
      </c>
      <c r="G172">
        <v>1980</v>
      </c>
      <c r="H172">
        <v>5</v>
      </c>
    </row>
    <row r="173" spans="1:8" x14ac:dyDescent="0.2">
      <c r="A173" s="7">
        <v>42577</v>
      </c>
      <c r="B173">
        <v>80258</v>
      </c>
      <c r="C173">
        <v>17600</v>
      </c>
      <c r="D173">
        <v>0</v>
      </c>
      <c r="E173" s="89">
        <v>9.0909090909090912E-2</v>
      </c>
      <c r="F173">
        <v>4000</v>
      </c>
      <c r="G173">
        <v>1600</v>
      </c>
      <c r="H173">
        <v>10</v>
      </c>
    </row>
    <row r="174" spans="1:8" x14ac:dyDescent="0.2">
      <c r="A174" s="7">
        <v>42578</v>
      </c>
      <c r="B174">
        <v>80404</v>
      </c>
      <c r="C174">
        <v>20160</v>
      </c>
      <c r="D174">
        <v>0</v>
      </c>
      <c r="E174" s="89">
        <v>5.8823529411764705E-2</v>
      </c>
      <c r="F174">
        <v>4900</v>
      </c>
      <c r="G174">
        <v>1200</v>
      </c>
      <c r="H174">
        <v>7</v>
      </c>
    </row>
    <row r="175" spans="1:8" x14ac:dyDescent="0.2">
      <c r="A175" s="7">
        <v>42579</v>
      </c>
      <c r="B175">
        <v>57628</v>
      </c>
      <c r="C175">
        <v>10460</v>
      </c>
      <c r="D175">
        <v>5.8859999999999957</v>
      </c>
      <c r="E175" s="89">
        <v>0.1276595744680851</v>
      </c>
      <c r="F175">
        <v>3200</v>
      </c>
      <c r="G175">
        <v>1300</v>
      </c>
      <c r="H175">
        <v>27</v>
      </c>
    </row>
    <row r="176" spans="1:8" x14ac:dyDescent="0.2">
      <c r="A176" s="7">
        <v>42580</v>
      </c>
      <c r="B176">
        <v>27894</v>
      </c>
      <c r="C176">
        <v>2500</v>
      </c>
      <c r="D176">
        <v>0</v>
      </c>
      <c r="E176" s="89">
        <v>0.04</v>
      </c>
      <c r="F176">
        <v>2300</v>
      </c>
      <c r="G176">
        <v>800</v>
      </c>
      <c r="H176">
        <v>3</v>
      </c>
    </row>
    <row r="177" spans="1:8" x14ac:dyDescent="0.2">
      <c r="A177" s="7">
        <v>42581</v>
      </c>
      <c r="B177">
        <v>71492</v>
      </c>
      <c r="C177">
        <v>16140</v>
      </c>
      <c r="D177">
        <v>0</v>
      </c>
      <c r="E177" s="89">
        <v>0.17757009345794392</v>
      </c>
      <c r="F177">
        <v>2400</v>
      </c>
      <c r="G177">
        <v>1980</v>
      </c>
      <c r="H177">
        <v>5</v>
      </c>
    </row>
    <row r="178" spans="1:8" x14ac:dyDescent="0.2">
      <c r="A178" s="7">
        <v>42583</v>
      </c>
      <c r="B178">
        <v>75344</v>
      </c>
      <c r="C178">
        <v>22300</v>
      </c>
      <c r="D178">
        <v>0</v>
      </c>
      <c r="E178" s="89">
        <v>0.15662650602409639</v>
      </c>
      <c r="F178">
        <v>1600</v>
      </c>
      <c r="G178">
        <v>1500</v>
      </c>
      <c r="H178">
        <v>0</v>
      </c>
    </row>
    <row r="179" spans="1:8" x14ac:dyDescent="0.2">
      <c r="A179" s="7">
        <v>42585</v>
      </c>
      <c r="B179">
        <v>81722</v>
      </c>
      <c r="C179">
        <v>15460</v>
      </c>
      <c r="D179">
        <v>0</v>
      </c>
      <c r="E179" s="89">
        <v>0.13793103448275862</v>
      </c>
      <c r="F179">
        <v>3800</v>
      </c>
      <c r="G179">
        <v>1200</v>
      </c>
      <c r="H179">
        <v>0</v>
      </c>
    </row>
    <row r="180" spans="1:8" x14ac:dyDescent="0.2">
      <c r="A180" s="7">
        <v>42586</v>
      </c>
      <c r="B180">
        <v>85386</v>
      </c>
      <c r="C180">
        <v>16520</v>
      </c>
      <c r="D180">
        <v>0</v>
      </c>
      <c r="E180" s="89">
        <v>5.1546391752577317E-2</v>
      </c>
      <c r="F180">
        <v>4300</v>
      </c>
      <c r="G180">
        <v>1200</v>
      </c>
      <c r="H180">
        <v>0</v>
      </c>
    </row>
    <row r="181" spans="1:8" x14ac:dyDescent="0.2">
      <c r="A181" s="7">
        <v>42587</v>
      </c>
      <c r="B181">
        <v>72072</v>
      </c>
      <c r="C181">
        <v>15060</v>
      </c>
      <c r="D181">
        <v>0</v>
      </c>
      <c r="E181" s="89">
        <v>0.19672131147540983</v>
      </c>
      <c r="F181">
        <v>3800</v>
      </c>
      <c r="G181">
        <v>1650</v>
      </c>
      <c r="H181">
        <v>0</v>
      </c>
    </row>
    <row r="182" spans="1:8" x14ac:dyDescent="0.2">
      <c r="A182" s="7">
        <v>42588</v>
      </c>
      <c r="B182">
        <v>35780</v>
      </c>
      <c r="C182">
        <v>4600</v>
      </c>
      <c r="D182">
        <v>53.7</v>
      </c>
      <c r="E182" s="89">
        <v>0</v>
      </c>
      <c r="F182">
        <v>1500</v>
      </c>
      <c r="G182">
        <v>0</v>
      </c>
      <c r="H182">
        <v>0</v>
      </c>
    </row>
    <row r="183" spans="1:8" x14ac:dyDescent="0.2">
      <c r="A183" s="7">
        <v>42590</v>
      </c>
      <c r="B183">
        <v>81104</v>
      </c>
      <c r="C183">
        <v>26780</v>
      </c>
      <c r="D183">
        <v>0</v>
      </c>
      <c r="E183" s="89">
        <v>7.2289156626506021E-2</v>
      </c>
      <c r="F183">
        <v>1000</v>
      </c>
      <c r="G183">
        <v>0</v>
      </c>
      <c r="H183">
        <v>0</v>
      </c>
    </row>
    <row r="184" spans="1:8" x14ac:dyDescent="0.2">
      <c r="A184" s="7">
        <v>42591</v>
      </c>
      <c r="B184">
        <v>89650</v>
      </c>
      <c r="C184">
        <v>20620</v>
      </c>
      <c r="D184">
        <v>0</v>
      </c>
      <c r="E184" s="89">
        <v>6.7961165048543687E-2</v>
      </c>
      <c r="F184">
        <v>4100</v>
      </c>
      <c r="G184">
        <v>1800</v>
      </c>
      <c r="H184">
        <v>0</v>
      </c>
    </row>
    <row r="185" spans="1:8" x14ac:dyDescent="0.2">
      <c r="A185" s="7">
        <v>42592</v>
      </c>
      <c r="B185">
        <v>68204</v>
      </c>
      <c r="C185">
        <v>14000</v>
      </c>
      <c r="D185">
        <v>0</v>
      </c>
      <c r="E185" s="89">
        <v>0.12121212121212122</v>
      </c>
      <c r="F185">
        <v>2200</v>
      </c>
      <c r="G185">
        <v>1120</v>
      </c>
      <c r="H185">
        <v>27</v>
      </c>
    </row>
    <row r="186" spans="1:8" x14ac:dyDescent="0.2">
      <c r="A186" s="7">
        <v>42592</v>
      </c>
      <c r="B186">
        <v>67530</v>
      </c>
      <c r="C186">
        <v>14840</v>
      </c>
      <c r="D186">
        <v>0</v>
      </c>
      <c r="E186" s="89">
        <v>0.11428571428571428</v>
      </c>
      <c r="F186">
        <v>3100</v>
      </c>
      <c r="G186">
        <v>1980</v>
      </c>
      <c r="H186">
        <v>0</v>
      </c>
    </row>
    <row r="187" spans="1:8" x14ac:dyDescent="0.2">
      <c r="A187" s="7">
        <v>42593</v>
      </c>
      <c r="B187">
        <v>74658</v>
      </c>
      <c r="C187">
        <v>12180</v>
      </c>
      <c r="D187">
        <v>0</v>
      </c>
      <c r="E187" s="89">
        <v>0.14285714285714285</v>
      </c>
      <c r="F187">
        <v>2700</v>
      </c>
      <c r="G187">
        <v>1500</v>
      </c>
      <c r="H187">
        <v>25</v>
      </c>
    </row>
    <row r="188" spans="1:8" x14ac:dyDescent="0.2">
      <c r="A188" s="7">
        <v>42594</v>
      </c>
      <c r="B188">
        <v>67028</v>
      </c>
      <c r="C188">
        <v>4900</v>
      </c>
      <c r="D188">
        <v>0</v>
      </c>
      <c r="E188" s="89">
        <v>9.0909090909090912E-2</v>
      </c>
      <c r="F188">
        <v>3000</v>
      </c>
      <c r="G188">
        <v>1500</v>
      </c>
      <c r="H188">
        <v>35</v>
      </c>
    </row>
    <row r="189" spans="1:8" x14ac:dyDescent="0.2">
      <c r="A189" s="7">
        <v>42595</v>
      </c>
      <c r="B189">
        <v>30900</v>
      </c>
      <c r="C189">
        <v>4140</v>
      </c>
      <c r="D189">
        <v>53.7</v>
      </c>
      <c r="E189" s="89">
        <v>0</v>
      </c>
      <c r="F189">
        <v>1600</v>
      </c>
      <c r="G189">
        <v>0</v>
      </c>
      <c r="H189">
        <v>24</v>
      </c>
    </row>
    <row r="190" spans="1:8" x14ac:dyDescent="0.2">
      <c r="A190" s="7">
        <v>42598</v>
      </c>
      <c r="B190">
        <v>57860</v>
      </c>
      <c r="C190">
        <v>13420</v>
      </c>
      <c r="D190">
        <v>0</v>
      </c>
      <c r="E190" s="89">
        <v>0.1</v>
      </c>
      <c r="F190">
        <v>2500</v>
      </c>
      <c r="G190">
        <v>1500</v>
      </c>
      <c r="H190">
        <v>20</v>
      </c>
    </row>
    <row r="191" spans="1:8" x14ac:dyDescent="0.2">
      <c r="A191" s="7">
        <v>42599</v>
      </c>
      <c r="B191">
        <v>59110</v>
      </c>
      <c r="C191">
        <v>12280</v>
      </c>
      <c r="D191">
        <v>0</v>
      </c>
      <c r="E191" s="89">
        <v>0.10256410256410256</v>
      </c>
      <c r="F191">
        <v>2400</v>
      </c>
      <c r="G191">
        <v>1000</v>
      </c>
      <c r="H191">
        <v>25</v>
      </c>
    </row>
    <row r="192" spans="1:8" x14ac:dyDescent="0.2">
      <c r="A192" s="7">
        <v>42600</v>
      </c>
      <c r="B192">
        <v>60292</v>
      </c>
      <c r="C192">
        <v>15160</v>
      </c>
      <c r="D192">
        <v>0</v>
      </c>
      <c r="E192" s="89">
        <v>0.10344827586206896</v>
      </c>
      <c r="F192">
        <v>2300</v>
      </c>
      <c r="G192">
        <v>1400</v>
      </c>
      <c r="H192">
        <v>33</v>
      </c>
    </row>
    <row r="193" spans="1:8" x14ac:dyDescent="0.2">
      <c r="A193" s="7">
        <v>42601</v>
      </c>
      <c r="B193">
        <v>59240</v>
      </c>
      <c r="C193">
        <v>12220</v>
      </c>
      <c r="D193">
        <v>0</v>
      </c>
      <c r="E193" s="89">
        <v>0.1111111111111111</v>
      </c>
      <c r="F193">
        <v>3200</v>
      </c>
      <c r="G193">
        <v>1450</v>
      </c>
      <c r="H193">
        <v>28</v>
      </c>
    </row>
    <row r="194" spans="1:8" x14ac:dyDescent="0.2">
      <c r="A194" s="7">
        <v>42602</v>
      </c>
      <c r="B194">
        <v>28230</v>
      </c>
      <c r="C194">
        <v>2980</v>
      </c>
      <c r="D194">
        <v>53.7</v>
      </c>
      <c r="E194" s="89">
        <v>3.2258064516129031E-2</v>
      </c>
      <c r="F194">
        <v>1300</v>
      </c>
      <c r="G194">
        <v>0</v>
      </c>
      <c r="H194">
        <v>21</v>
      </c>
    </row>
    <row r="195" spans="1:8" x14ac:dyDescent="0.2">
      <c r="A195" s="7">
        <v>42604</v>
      </c>
      <c r="B195">
        <v>57786</v>
      </c>
      <c r="C195">
        <v>13620</v>
      </c>
      <c r="D195">
        <v>0</v>
      </c>
      <c r="E195" s="89">
        <v>0.1111111111111111</v>
      </c>
      <c r="F195">
        <v>2800</v>
      </c>
      <c r="G195">
        <v>2220</v>
      </c>
      <c r="H195">
        <v>25</v>
      </c>
    </row>
    <row r="196" spans="1:8" x14ac:dyDescent="0.2">
      <c r="A196" s="7">
        <v>42605</v>
      </c>
      <c r="B196">
        <v>44752</v>
      </c>
      <c r="C196">
        <v>7200</v>
      </c>
      <c r="D196">
        <v>0</v>
      </c>
      <c r="E196" s="89">
        <v>6.0606060606060608E-2</v>
      </c>
      <c r="F196">
        <v>2900</v>
      </c>
      <c r="G196">
        <v>1350</v>
      </c>
      <c r="H196">
        <v>23</v>
      </c>
    </row>
    <row r="197" spans="1:8" x14ac:dyDescent="0.2">
      <c r="A197" s="7">
        <v>42606</v>
      </c>
      <c r="B197">
        <v>60298</v>
      </c>
      <c r="C197">
        <v>15740</v>
      </c>
      <c r="D197">
        <v>0</v>
      </c>
      <c r="E197" s="89">
        <v>0.13333333333333333</v>
      </c>
      <c r="F197">
        <v>2100</v>
      </c>
      <c r="G197">
        <v>1000</v>
      </c>
      <c r="H197">
        <v>22</v>
      </c>
    </row>
    <row r="198" spans="1:8" x14ac:dyDescent="0.2">
      <c r="A198" s="7">
        <v>42607</v>
      </c>
      <c r="B198">
        <v>59482</v>
      </c>
      <c r="C198">
        <v>12940</v>
      </c>
      <c r="D198">
        <v>0</v>
      </c>
      <c r="E198" s="89">
        <v>0.1125</v>
      </c>
      <c r="F198">
        <v>2200</v>
      </c>
      <c r="G198">
        <v>1450</v>
      </c>
      <c r="H198">
        <v>0</v>
      </c>
    </row>
    <row r="199" spans="1:8" x14ac:dyDescent="0.2">
      <c r="A199" s="7">
        <v>42608</v>
      </c>
      <c r="B199">
        <v>59446</v>
      </c>
      <c r="C199">
        <v>8220</v>
      </c>
      <c r="D199">
        <v>0</v>
      </c>
      <c r="E199" s="89">
        <v>6.4935064935064929E-2</v>
      </c>
      <c r="F199">
        <v>2900</v>
      </c>
      <c r="G199">
        <v>1200</v>
      </c>
      <c r="H199">
        <v>0</v>
      </c>
    </row>
    <row r="200" spans="1:8" x14ac:dyDescent="0.2">
      <c r="A200" s="7">
        <v>42609</v>
      </c>
      <c r="B200">
        <v>31653</v>
      </c>
      <c r="C200">
        <v>3020</v>
      </c>
      <c r="D200">
        <v>53.7</v>
      </c>
      <c r="E200" s="89">
        <v>0</v>
      </c>
      <c r="F200">
        <v>1900</v>
      </c>
      <c r="G200">
        <v>325</v>
      </c>
      <c r="H200">
        <v>0</v>
      </c>
    </row>
    <row r="201" spans="1:8" x14ac:dyDescent="0.2">
      <c r="A201" s="7">
        <v>42611</v>
      </c>
      <c r="B201">
        <v>55996</v>
      </c>
      <c r="C201">
        <v>12940</v>
      </c>
      <c r="D201">
        <v>0</v>
      </c>
      <c r="E201" s="89">
        <v>0.05</v>
      </c>
      <c r="F201">
        <v>2300</v>
      </c>
      <c r="G201">
        <v>1800</v>
      </c>
      <c r="H201">
        <v>0</v>
      </c>
    </row>
    <row r="202" spans="1:8" x14ac:dyDescent="0.2">
      <c r="A202" s="7">
        <v>42612</v>
      </c>
      <c r="B202">
        <v>65298</v>
      </c>
      <c r="C202">
        <v>16480</v>
      </c>
      <c r="D202">
        <v>0</v>
      </c>
      <c r="E202" s="89">
        <v>0.1095890410958904</v>
      </c>
      <c r="F202">
        <v>0</v>
      </c>
      <c r="G202">
        <v>1350</v>
      </c>
      <c r="H202">
        <v>0</v>
      </c>
    </row>
    <row r="203" spans="1:8" x14ac:dyDescent="0.2">
      <c r="A203" s="7">
        <v>42613</v>
      </c>
      <c r="B203">
        <v>66508</v>
      </c>
      <c r="C203">
        <v>15160</v>
      </c>
      <c r="D203">
        <v>17.658000000000001</v>
      </c>
      <c r="E203" s="89">
        <v>0.11578947368421053</v>
      </c>
      <c r="F203">
        <v>2600</v>
      </c>
      <c r="G203">
        <v>1350</v>
      </c>
      <c r="H203">
        <v>0</v>
      </c>
    </row>
    <row r="204" spans="1:8" x14ac:dyDescent="0.2">
      <c r="A204" s="7">
        <v>42614</v>
      </c>
      <c r="B204">
        <v>72672</v>
      </c>
      <c r="C204">
        <v>15260</v>
      </c>
      <c r="D204">
        <v>5.8859999999999957</v>
      </c>
      <c r="E204" s="89">
        <v>0.16666666666666666</v>
      </c>
      <c r="F204">
        <v>2400</v>
      </c>
      <c r="G204">
        <v>1300</v>
      </c>
      <c r="H204">
        <v>0</v>
      </c>
    </row>
    <row r="205" spans="1:8" x14ac:dyDescent="0.2">
      <c r="A205" s="7">
        <v>42615</v>
      </c>
      <c r="B205">
        <v>96196</v>
      </c>
      <c r="C205">
        <v>19720</v>
      </c>
      <c r="D205">
        <v>17.658000000000001</v>
      </c>
      <c r="E205" s="89">
        <v>0.13793103448275862</v>
      </c>
      <c r="F205">
        <v>2900</v>
      </c>
      <c r="G205">
        <v>1350</v>
      </c>
      <c r="H205">
        <v>0</v>
      </c>
    </row>
    <row r="206" spans="1:8" x14ac:dyDescent="0.2">
      <c r="A206" s="7">
        <v>42616</v>
      </c>
      <c r="B206">
        <v>27180</v>
      </c>
      <c r="C206">
        <v>3740</v>
      </c>
      <c r="D206">
        <v>53.7</v>
      </c>
      <c r="E206" s="89">
        <v>0</v>
      </c>
      <c r="F206">
        <v>3200</v>
      </c>
      <c r="G206">
        <v>300</v>
      </c>
      <c r="H206">
        <v>0</v>
      </c>
    </row>
    <row r="207" spans="1:8" x14ac:dyDescent="0.2">
      <c r="A207" s="7">
        <v>42618</v>
      </c>
      <c r="B207">
        <v>91584</v>
      </c>
      <c r="C207">
        <v>18800</v>
      </c>
      <c r="D207">
        <v>0</v>
      </c>
      <c r="E207" s="89">
        <v>0.11363636363636363</v>
      </c>
      <c r="F207">
        <v>2800</v>
      </c>
      <c r="G207">
        <v>1680</v>
      </c>
      <c r="H207">
        <v>0</v>
      </c>
    </row>
    <row r="208" spans="1:8" x14ac:dyDescent="0.2">
      <c r="A208" s="7">
        <v>42619</v>
      </c>
      <c r="B208">
        <v>82920</v>
      </c>
      <c r="C208">
        <v>18380</v>
      </c>
      <c r="D208">
        <v>0</v>
      </c>
      <c r="E208" s="89">
        <v>0.10526315789473684</v>
      </c>
      <c r="F208">
        <v>3300</v>
      </c>
      <c r="G208">
        <v>1650</v>
      </c>
      <c r="H208">
        <v>0</v>
      </c>
    </row>
    <row r="209" spans="1:8" x14ac:dyDescent="0.2">
      <c r="A209" s="7">
        <v>42620</v>
      </c>
      <c r="B209">
        <v>91872</v>
      </c>
      <c r="C209">
        <v>15440</v>
      </c>
      <c r="D209">
        <v>17.658000000000001</v>
      </c>
      <c r="E209" s="89">
        <v>0.12</v>
      </c>
      <c r="F209">
        <v>2900</v>
      </c>
      <c r="G209">
        <v>1200</v>
      </c>
      <c r="H209">
        <v>0</v>
      </c>
    </row>
    <row r="210" spans="1:8" x14ac:dyDescent="0.2">
      <c r="A210" s="7">
        <v>42621</v>
      </c>
      <c r="B210">
        <v>128796</v>
      </c>
      <c r="C210">
        <v>16680</v>
      </c>
      <c r="D210">
        <v>17.658000000000001</v>
      </c>
      <c r="E210" s="89">
        <v>0.12345679012345678</v>
      </c>
      <c r="F210">
        <v>3200</v>
      </c>
      <c r="G210">
        <v>1450</v>
      </c>
      <c r="H210">
        <v>0</v>
      </c>
    </row>
    <row r="211" spans="1:8" x14ac:dyDescent="0.2">
      <c r="A211" s="7">
        <v>42622</v>
      </c>
      <c r="B211">
        <v>95710</v>
      </c>
      <c r="C211">
        <v>17760</v>
      </c>
      <c r="D211">
        <v>17.658000000000001</v>
      </c>
      <c r="E211" s="89">
        <v>0.12087912087912088</v>
      </c>
      <c r="F211">
        <v>3100</v>
      </c>
      <c r="G211">
        <v>1400</v>
      </c>
      <c r="H211">
        <v>0</v>
      </c>
    </row>
    <row r="212" spans="1:8" x14ac:dyDescent="0.2">
      <c r="A212" s="7">
        <v>42623</v>
      </c>
      <c r="B212">
        <v>31699</v>
      </c>
      <c r="C212">
        <v>2680</v>
      </c>
      <c r="D212">
        <v>53.7</v>
      </c>
      <c r="E212" s="89">
        <v>6.3829787234042548E-2</v>
      </c>
      <c r="F212">
        <v>4000</v>
      </c>
      <c r="G212">
        <v>325</v>
      </c>
      <c r="H212">
        <v>4</v>
      </c>
    </row>
    <row r="213" spans="1:8" x14ac:dyDescent="0.2">
      <c r="A213" s="7">
        <v>42625</v>
      </c>
      <c r="B213">
        <v>101882</v>
      </c>
      <c r="C213">
        <v>15080</v>
      </c>
      <c r="D213">
        <v>0</v>
      </c>
      <c r="E213" s="89">
        <v>0.15151515151515152</v>
      </c>
      <c r="F213">
        <v>2100</v>
      </c>
      <c r="G213">
        <v>1680</v>
      </c>
      <c r="H213">
        <v>0</v>
      </c>
    </row>
    <row r="214" spans="1:8" x14ac:dyDescent="0.2">
      <c r="A214" s="7">
        <v>42626</v>
      </c>
      <c r="B214">
        <v>65516</v>
      </c>
      <c r="C214">
        <v>18760</v>
      </c>
      <c r="D214">
        <v>0</v>
      </c>
      <c r="E214" s="89">
        <v>0.12903225806451613</v>
      </c>
      <c r="F214">
        <v>3300</v>
      </c>
      <c r="G214">
        <v>1450</v>
      </c>
      <c r="H214">
        <v>0</v>
      </c>
    </row>
    <row r="215" spans="1:8" x14ac:dyDescent="0.2">
      <c r="A215" s="7">
        <v>42627</v>
      </c>
      <c r="B215">
        <v>71984</v>
      </c>
      <c r="C215">
        <v>15320</v>
      </c>
      <c r="D215">
        <v>0</v>
      </c>
      <c r="E215" s="89">
        <v>0.12048192771084337</v>
      </c>
      <c r="F215">
        <v>3400</v>
      </c>
      <c r="G215">
        <v>1080</v>
      </c>
      <c r="H215">
        <v>0</v>
      </c>
    </row>
    <row r="216" spans="1:8" x14ac:dyDescent="0.2">
      <c r="A216" s="7">
        <v>42628</v>
      </c>
      <c r="B216">
        <v>64162</v>
      </c>
      <c r="C216">
        <v>15840</v>
      </c>
      <c r="D216">
        <v>0</v>
      </c>
      <c r="E216" s="89">
        <v>0.15116279069767441</v>
      </c>
      <c r="F216">
        <v>3300</v>
      </c>
      <c r="G216">
        <v>1350</v>
      </c>
      <c r="H216">
        <v>0</v>
      </c>
    </row>
    <row r="217" spans="1:8" x14ac:dyDescent="0.2">
      <c r="A217" s="7">
        <v>42629</v>
      </c>
      <c r="B217">
        <v>67812</v>
      </c>
      <c r="C217">
        <v>15640</v>
      </c>
      <c r="D217">
        <v>0</v>
      </c>
      <c r="E217" s="89">
        <v>0.13235294117647059</v>
      </c>
      <c r="F217">
        <v>3200</v>
      </c>
      <c r="G217">
        <v>1250</v>
      </c>
      <c r="H217">
        <v>2</v>
      </c>
    </row>
    <row r="218" spans="1:8" x14ac:dyDescent="0.2">
      <c r="A218" s="7">
        <v>42630</v>
      </c>
      <c r="B218">
        <v>33079</v>
      </c>
      <c r="C218">
        <v>4800</v>
      </c>
      <c r="D218">
        <v>53.7</v>
      </c>
      <c r="E218" s="89">
        <v>0</v>
      </c>
      <c r="F218">
        <v>1900</v>
      </c>
      <c r="G218">
        <v>425</v>
      </c>
      <c r="H218">
        <v>7</v>
      </c>
    </row>
    <row r="219" spans="1:8" x14ac:dyDescent="0.2">
      <c r="A219" s="7">
        <v>42632</v>
      </c>
      <c r="B219">
        <v>72934</v>
      </c>
      <c r="C219">
        <v>16300</v>
      </c>
      <c r="D219">
        <v>0</v>
      </c>
      <c r="E219" s="89">
        <v>6.6666666666666666E-2</v>
      </c>
      <c r="F219">
        <v>3700</v>
      </c>
      <c r="G219">
        <v>1739.9999999999998</v>
      </c>
      <c r="H219">
        <v>0</v>
      </c>
    </row>
    <row r="220" spans="1:8" x14ac:dyDescent="0.2">
      <c r="A220" s="7">
        <v>42633</v>
      </c>
      <c r="B220">
        <v>75954</v>
      </c>
      <c r="C220">
        <v>15700</v>
      </c>
      <c r="D220">
        <v>0</v>
      </c>
      <c r="E220" s="89">
        <v>5.434782608695652E-2</v>
      </c>
      <c r="F220">
        <v>4400</v>
      </c>
      <c r="G220">
        <v>1600</v>
      </c>
      <c r="H220">
        <v>0</v>
      </c>
    </row>
    <row r="221" spans="1:8" x14ac:dyDescent="0.2">
      <c r="A221" s="7">
        <v>42634</v>
      </c>
      <c r="B221">
        <v>84068</v>
      </c>
      <c r="C221">
        <v>16680</v>
      </c>
      <c r="D221">
        <v>0</v>
      </c>
      <c r="E221" s="89">
        <v>5.8823529411764705E-2</v>
      </c>
      <c r="F221">
        <v>5900</v>
      </c>
      <c r="G221">
        <v>1160.0000000000002</v>
      </c>
      <c r="H221">
        <v>0</v>
      </c>
    </row>
    <row r="222" spans="1:8" x14ac:dyDescent="0.2">
      <c r="A222" s="7">
        <v>42635</v>
      </c>
      <c r="B222">
        <v>66512</v>
      </c>
      <c r="C222">
        <v>19900</v>
      </c>
      <c r="D222">
        <v>0</v>
      </c>
      <c r="E222" s="89">
        <v>7.9545454545454544E-2</v>
      </c>
      <c r="F222">
        <v>3200</v>
      </c>
      <c r="G222">
        <v>1300</v>
      </c>
      <c r="H222">
        <v>0</v>
      </c>
    </row>
    <row r="223" spans="1:8" x14ac:dyDescent="0.2">
      <c r="A223" s="7">
        <v>42636</v>
      </c>
      <c r="B223">
        <v>75586</v>
      </c>
      <c r="C223">
        <v>22400</v>
      </c>
      <c r="D223">
        <v>0</v>
      </c>
      <c r="E223" s="89">
        <v>5.0632911392405063E-2</v>
      </c>
      <c r="F223">
        <v>3900</v>
      </c>
      <c r="G223">
        <v>1400</v>
      </c>
      <c r="H223">
        <v>0</v>
      </c>
    </row>
    <row r="224" spans="1:8" x14ac:dyDescent="0.2">
      <c r="A224" s="7">
        <v>42637</v>
      </c>
      <c r="B224">
        <v>29901</v>
      </c>
      <c r="C224">
        <v>3840</v>
      </c>
      <c r="D224">
        <v>53.7</v>
      </c>
      <c r="E224" s="89">
        <v>4.3478260869565216E-2</v>
      </c>
      <c r="F224">
        <v>1600</v>
      </c>
      <c r="G224">
        <v>425</v>
      </c>
      <c r="H224">
        <v>3</v>
      </c>
    </row>
    <row r="225" spans="1:8" x14ac:dyDescent="0.2">
      <c r="A225" s="7">
        <v>42639</v>
      </c>
      <c r="B225">
        <v>64000</v>
      </c>
      <c r="C225">
        <v>14680</v>
      </c>
      <c r="D225">
        <v>0</v>
      </c>
      <c r="E225" s="89">
        <v>4.3956043956043959E-2</v>
      </c>
      <c r="F225">
        <v>3400</v>
      </c>
      <c r="G225">
        <v>1859.9999999999998</v>
      </c>
      <c r="H225">
        <v>0</v>
      </c>
    </row>
    <row r="226" spans="1:8" x14ac:dyDescent="0.2">
      <c r="A226" s="7">
        <v>42640</v>
      </c>
      <c r="B226">
        <v>77154</v>
      </c>
      <c r="C226">
        <v>20700</v>
      </c>
      <c r="D226">
        <v>0</v>
      </c>
      <c r="E226" s="89">
        <v>6.5217391304347824E-2</v>
      </c>
      <c r="F226">
        <v>4300</v>
      </c>
      <c r="G226">
        <v>1400</v>
      </c>
      <c r="H226">
        <v>0</v>
      </c>
    </row>
    <row r="227" spans="1:8" x14ac:dyDescent="0.2">
      <c r="A227" s="7">
        <v>42641</v>
      </c>
      <c r="B227">
        <v>77296</v>
      </c>
      <c r="C227">
        <v>16480</v>
      </c>
      <c r="D227">
        <v>0</v>
      </c>
      <c r="E227" s="89">
        <v>6.7796610169491525E-2</v>
      </c>
      <c r="F227">
        <v>3900</v>
      </c>
      <c r="G227">
        <v>1080</v>
      </c>
      <c r="H227">
        <v>28</v>
      </c>
    </row>
    <row r="228" spans="1:8" x14ac:dyDescent="0.2">
      <c r="A228" s="7">
        <v>42642</v>
      </c>
      <c r="B228">
        <v>78352</v>
      </c>
      <c r="C228">
        <v>17060</v>
      </c>
      <c r="D228">
        <v>0</v>
      </c>
      <c r="E228" s="89">
        <v>7.2727272727272724E-2</v>
      </c>
      <c r="F228">
        <v>3600</v>
      </c>
      <c r="G228">
        <v>1350</v>
      </c>
      <c r="H228">
        <v>26</v>
      </c>
    </row>
    <row r="229" spans="1:8" x14ac:dyDescent="0.2">
      <c r="A229" s="7">
        <v>42648</v>
      </c>
      <c r="B229">
        <v>72786</v>
      </c>
      <c r="C229">
        <v>20120</v>
      </c>
      <c r="D229">
        <v>0</v>
      </c>
      <c r="E229" s="89">
        <v>4.4444444444444446E-2</v>
      </c>
      <c r="F229">
        <v>3400</v>
      </c>
      <c r="G229">
        <v>1080</v>
      </c>
      <c r="H229">
        <v>0</v>
      </c>
    </row>
    <row r="230" spans="1:8" x14ac:dyDescent="0.2">
      <c r="A230" s="7">
        <v>42649</v>
      </c>
      <c r="B230">
        <v>74756</v>
      </c>
      <c r="C230">
        <v>17540</v>
      </c>
      <c r="D230">
        <v>0</v>
      </c>
      <c r="E230" s="89">
        <v>4.4444444444444446E-2</v>
      </c>
      <c r="F230">
        <v>3100</v>
      </c>
      <c r="G230">
        <v>1200</v>
      </c>
      <c r="H230">
        <v>0</v>
      </c>
    </row>
    <row r="231" spans="1:8" x14ac:dyDescent="0.2">
      <c r="A231" s="7">
        <v>42650</v>
      </c>
      <c r="B231">
        <v>70326</v>
      </c>
      <c r="C231">
        <v>15260</v>
      </c>
      <c r="D231">
        <v>0</v>
      </c>
      <c r="E231" s="89">
        <v>0.04</v>
      </c>
      <c r="F231">
        <v>3500</v>
      </c>
      <c r="G231">
        <v>1500</v>
      </c>
      <c r="H231">
        <v>0</v>
      </c>
    </row>
    <row r="232" spans="1:8" x14ac:dyDescent="0.2">
      <c r="A232" s="7">
        <v>42650</v>
      </c>
      <c r="B232">
        <v>70326</v>
      </c>
      <c r="C232">
        <v>15260</v>
      </c>
      <c r="D232">
        <v>0</v>
      </c>
      <c r="E232" s="89">
        <v>0.04</v>
      </c>
      <c r="F232">
        <v>3500</v>
      </c>
      <c r="G232">
        <v>1500</v>
      </c>
      <c r="H232">
        <v>0</v>
      </c>
    </row>
    <row r="233" spans="1:8" x14ac:dyDescent="0.2">
      <c r="A233" s="7">
        <v>42651</v>
      </c>
      <c r="B233">
        <v>26334</v>
      </c>
      <c r="C233">
        <v>5360</v>
      </c>
      <c r="D233">
        <v>53.7</v>
      </c>
      <c r="E233" s="89">
        <v>4.2553191489361701E-2</v>
      </c>
      <c r="F233">
        <v>1500</v>
      </c>
      <c r="G233">
        <v>350</v>
      </c>
      <c r="H233">
        <v>0</v>
      </c>
    </row>
    <row r="234" spans="1:8" x14ac:dyDescent="0.2">
      <c r="A234" s="7">
        <v>42653</v>
      </c>
      <c r="B234">
        <v>77708</v>
      </c>
      <c r="C234">
        <v>16220</v>
      </c>
      <c r="D234">
        <v>0</v>
      </c>
      <c r="E234" s="89">
        <v>0.125</v>
      </c>
      <c r="F234">
        <v>3300</v>
      </c>
      <c r="G234">
        <v>1920</v>
      </c>
      <c r="H234">
        <v>28</v>
      </c>
    </row>
    <row r="235" spans="1:8" x14ac:dyDescent="0.2">
      <c r="A235" s="7">
        <v>42654</v>
      </c>
      <c r="B235">
        <v>68612</v>
      </c>
      <c r="C235">
        <v>15920</v>
      </c>
      <c r="D235">
        <v>0</v>
      </c>
      <c r="E235" s="89">
        <v>4.3478260869565216E-2</v>
      </c>
      <c r="F235">
        <v>3900</v>
      </c>
      <c r="G235">
        <v>1400</v>
      </c>
      <c r="H235">
        <v>0</v>
      </c>
    </row>
    <row r="236" spans="1:8" x14ac:dyDescent="0.2">
      <c r="A236" s="7">
        <v>42655</v>
      </c>
      <c r="B236">
        <v>69560</v>
      </c>
      <c r="C236">
        <v>16480</v>
      </c>
      <c r="D236">
        <v>0</v>
      </c>
      <c r="E236" s="89">
        <v>0.12903225806451613</v>
      </c>
      <c r="F236">
        <v>3300</v>
      </c>
      <c r="G236">
        <v>1280</v>
      </c>
      <c r="H236">
        <v>0</v>
      </c>
    </row>
    <row r="237" spans="1:8" x14ac:dyDescent="0.2">
      <c r="A237" s="7">
        <v>42656</v>
      </c>
      <c r="B237">
        <v>63814</v>
      </c>
      <c r="C237">
        <v>17360</v>
      </c>
      <c r="D237">
        <v>0</v>
      </c>
      <c r="E237" s="89">
        <v>3.7037037037037035E-2</v>
      </c>
      <c r="F237">
        <v>3700</v>
      </c>
      <c r="G237">
        <v>1550</v>
      </c>
      <c r="H237">
        <v>0</v>
      </c>
    </row>
    <row r="238" spans="1:8" x14ac:dyDescent="0.2">
      <c r="A238" s="7">
        <v>42657</v>
      </c>
      <c r="B238">
        <v>66522</v>
      </c>
      <c r="C238">
        <v>16880</v>
      </c>
      <c r="D238">
        <v>0</v>
      </c>
      <c r="E238" s="89">
        <v>7.5268817204301078E-2</v>
      </c>
      <c r="F238">
        <v>3900</v>
      </c>
      <c r="G238">
        <v>1700</v>
      </c>
      <c r="H238">
        <v>0</v>
      </c>
    </row>
    <row r="239" spans="1:8" x14ac:dyDescent="0.2">
      <c r="A239" s="7">
        <v>42658</v>
      </c>
      <c r="B239">
        <v>26127</v>
      </c>
      <c r="C239">
        <v>3640</v>
      </c>
      <c r="D239">
        <v>53.7</v>
      </c>
      <c r="E239" s="89">
        <v>0</v>
      </c>
      <c r="F239">
        <v>1600</v>
      </c>
      <c r="G239">
        <v>375</v>
      </c>
      <c r="H239">
        <v>2</v>
      </c>
    </row>
    <row r="240" spans="1:8" x14ac:dyDescent="0.2">
      <c r="A240" s="7">
        <v>42660</v>
      </c>
      <c r="B240">
        <v>61002</v>
      </c>
      <c r="C240">
        <v>15840</v>
      </c>
      <c r="D240">
        <v>0</v>
      </c>
      <c r="E240" s="89">
        <v>7.6923076923076927E-2</v>
      </c>
      <c r="F240">
        <v>4100</v>
      </c>
      <c r="G240">
        <v>1980</v>
      </c>
      <c r="H240">
        <v>0</v>
      </c>
    </row>
    <row r="241" spans="1:8" x14ac:dyDescent="0.2">
      <c r="A241" s="7">
        <v>42661</v>
      </c>
      <c r="B241">
        <v>63688</v>
      </c>
      <c r="C241">
        <v>12660</v>
      </c>
      <c r="D241">
        <v>0</v>
      </c>
      <c r="E241" s="89">
        <v>5.3763440860215055E-2</v>
      </c>
      <c r="F241">
        <v>3900</v>
      </c>
      <c r="G241">
        <v>1600</v>
      </c>
      <c r="H241">
        <v>0</v>
      </c>
    </row>
    <row r="242" spans="1:8" x14ac:dyDescent="0.2">
      <c r="A242" s="7">
        <v>42662</v>
      </c>
      <c r="B242">
        <v>73294</v>
      </c>
      <c r="C242">
        <v>16000</v>
      </c>
      <c r="D242">
        <v>0</v>
      </c>
      <c r="E242" s="89">
        <v>5.7971014492753624E-2</v>
      </c>
      <c r="F242">
        <v>4100</v>
      </c>
      <c r="G242">
        <v>1320</v>
      </c>
      <c r="H242">
        <v>26</v>
      </c>
    </row>
    <row r="243" spans="1:8" x14ac:dyDescent="0.2">
      <c r="A243" s="7">
        <v>42663</v>
      </c>
      <c r="B243">
        <v>68502</v>
      </c>
      <c r="C243">
        <v>15760</v>
      </c>
      <c r="D243">
        <v>0</v>
      </c>
      <c r="E243" s="89">
        <v>3.7037037037037035E-2</v>
      </c>
      <c r="F243">
        <v>3700</v>
      </c>
      <c r="G243">
        <v>1650</v>
      </c>
      <c r="H243">
        <v>0</v>
      </c>
    </row>
    <row r="244" spans="1:8" x14ac:dyDescent="0.2">
      <c r="A244" s="7">
        <v>42664</v>
      </c>
      <c r="B244">
        <v>74366</v>
      </c>
      <c r="C244">
        <v>20700</v>
      </c>
      <c r="D244">
        <v>0</v>
      </c>
      <c r="E244" s="89">
        <v>6.741573033707865E-2</v>
      </c>
      <c r="F244">
        <v>3300</v>
      </c>
      <c r="G244">
        <v>1400</v>
      </c>
      <c r="H244">
        <v>0</v>
      </c>
    </row>
    <row r="245" spans="1:8" x14ac:dyDescent="0.2">
      <c r="A245" s="7">
        <v>42665</v>
      </c>
      <c r="B245">
        <v>24109</v>
      </c>
      <c r="C245">
        <v>1340</v>
      </c>
      <c r="D245">
        <v>53.7</v>
      </c>
      <c r="E245" s="89">
        <v>1</v>
      </c>
      <c r="F245">
        <v>1600</v>
      </c>
      <c r="G245">
        <v>425</v>
      </c>
      <c r="H245">
        <v>21</v>
      </c>
    </row>
    <row r="246" spans="1:8" x14ac:dyDescent="0.2">
      <c r="A246" s="7">
        <v>42667</v>
      </c>
      <c r="B246">
        <v>69948</v>
      </c>
      <c r="C246">
        <v>22460</v>
      </c>
      <c r="D246">
        <v>0</v>
      </c>
      <c r="E246" s="89">
        <v>8.0645161290322578E-2</v>
      </c>
      <c r="F246">
        <v>3500</v>
      </c>
      <c r="G246">
        <v>1980</v>
      </c>
      <c r="H246">
        <v>27</v>
      </c>
    </row>
    <row r="247" spans="1:8" x14ac:dyDescent="0.2">
      <c r="A247" s="7">
        <v>42668</v>
      </c>
      <c r="B247">
        <v>76470</v>
      </c>
      <c r="C247">
        <v>18920</v>
      </c>
      <c r="D247">
        <v>0</v>
      </c>
      <c r="E247" s="89">
        <v>8.0645161290322578E-2</v>
      </c>
      <c r="F247">
        <v>5200</v>
      </c>
      <c r="G247">
        <v>1400</v>
      </c>
      <c r="H247">
        <v>25</v>
      </c>
    </row>
    <row r="248" spans="1:8" x14ac:dyDescent="0.2">
      <c r="A248" s="7">
        <v>42669</v>
      </c>
      <c r="B248">
        <v>73656</v>
      </c>
      <c r="C248">
        <v>16380</v>
      </c>
      <c r="D248">
        <v>0</v>
      </c>
      <c r="E248" s="89">
        <v>6.3492063492063489E-2</v>
      </c>
      <c r="F248">
        <v>3700</v>
      </c>
      <c r="G248">
        <v>1320</v>
      </c>
      <c r="H248">
        <v>26</v>
      </c>
    </row>
    <row r="249" spans="1:8" x14ac:dyDescent="0.2">
      <c r="A249" s="7">
        <v>42670</v>
      </c>
      <c r="B249">
        <v>75424</v>
      </c>
      <c r="C249">
        <v>17980</v>
      </c>
      <c r="D249">
        <v>0</v>
      </c>
      <c r="E249" s="89">
        <v>6.6666666666666666E-2</v>
      </c>
      <c r="F249">
        <v>3400</v>
      </c>
      <c r="G249">
        <v>1450</v>
      </c>
      <c r="H249">
        <v>26</v>
      </c>
    </row>
    <row r="250" spans="1:8" x14ac:dyDescent="0.2">
      <c r="A250" s="7">
        <v>42671</v>
      </c>
      <c r="B250">
        <v>76852</v>
      </c>
      <c r="C250">
        <v>18400</v>
      </c>
      <c r="D250">
        <v>0</v>
      </c>
      <c r="E250" s="89">
        <v>8.6419753086419748E-2</v>
      </c>
      <c r="F250">
        <v>0</v>
      </c>
      <c r="G250">
        <v>1350</v>
      </c>
      <c r="H250">
        <v>2</v>
      </c>
    </row>
    <row r="251" spans="1:8" x14ac:dyDescent="0.2">
      <c r="A251" s="7">
        <v>42672</v>
      </c>
      <c r="B251">
        <v>19517</v>
      </c>
      <c r="C251">
        <v>3820</v>
      </c>
      <c r="D251">
        <v>53.7</v>
      </c>
      <c r="E251" s="89">
        <v>0</v>
      </c>
      <c r="F251">
        <v>900</v>
      </c>
      <c r="G251">
        <v>375</v>
      </c>
      <c r="H251">
        <v>2</v>
      </c>
    </row>
    <row r="252" spans="1:8" x14ac:dyDescent="0.2">
      <c r="A252" s="7">
        <v>42674</v>
      </c>
      <c r="B252">
        <v>57626</v>
      </c>
      <c r="C252">
        <v>12340</v>
      </c>
      <c r="D252">
        <v>0</v>
      </c>
      <c r="E252" s="89">
        <v>3.2786885245901641E-2</v>
      </c>
      <c r="F252">
        <v>2600</v>
      </c>
      <c r="G252">
        <v>1680</v>
      </c>
      <c r="H252">
        <v>0</v>
      </c>
    </row>
    <row r="253" spans="1:8" x14ac:dyDescent="0.2">
      <c r="A253" s="7">
        <v>42676</v>
      </c>
      <c r="B253">
        <v>57652</v>
      </c>
      <c r="C253">
        <v>12480</v>
      </c>
      <c r="D253">
        <v>0</v>
      </c>
      <c r="E253" s="159">
        <v>5.3191489361702128E-2</v>
      </c>
      <c r="F253">
        <v>4500</v>
      </c>
      <c r="G253">
        <v>1160.0000000000002</v>
      </c>
      <c r="H253">
        <v>0</v>
      </c>
    </row>
    <row r="254" spans="1:8" x14ac:dyDescent="0.2">
      <c r="A254" s="7">
        <v>42677</v>
      </c>
      <c r="B254">
        <v>78144</v>
      </c>
      <c r="C254">
        <v>19840</v>
      </c>
      <c r="D254">
        <v>0</v>
      </c>
      <c r="E254" s="159">
        <v>0.06</v>
      </c>
      <c r="F254">
        <v>3900</v>
      </c>
      <c r="G254">
        <v>1400</v>
      </c>
      <c r="H254">
        <v>0</v>
      </c>
    </row>
    <row r="255" spans="1:8" x14ac:dyDescent="0.2">
      <c r="A255" s="7">
        <v>42677</v>
      </c>
      <c r="B255">
        <v>69756</v>
      </c>
      <c r="C255">
        <v>19760</v>
      </c>
      <c r="D255">
        <v>0</v>
      </c>
      <c r="E255" s="159">
        <v>7.8651685393258425E-2</v>
      </c>
      <c r="F255">
        <v>3200</v>
      </c>
      <c r="G255">
        <v>1250</v>
      </c>
      <c r="H255">
        <v>0</v>
      </c>
    </row>
    <row r="256" spans="1:8" x14ac:dyDescent="0.2">
      <c r="A256" s="7">
        <v>42679</v>
      </c>
      <c r="B256">
        <v>30663</v>
      </c>
      <c r="C256">
        <v>3840</v>
      </c>
      <c r="D256">
        <v>53.7</v>
      </c>
      <c r="E256" s="159">
        <v>0</v>
      </c>
      <c r="F256">
        <v>2900</v>
      </c>
      <c r="G256">
        <v>375</v>
      </c>
      <c r="H256">
        <v>4</v>
      </c>
    </row>
    <row r="257" spans="1:8" x14ac:dyDescent="0.2">
      <c r="A257" s="7">
        <v>42681</v>
      </c>
      <c r="B257">
        <v>66502</v>
      </c>
      <c r="C257">
        <v>15420</v>
      </c>
      <c r="D257">
        <v>0</v>
      </c>
      <c r="E257" s="159">
        <v>7.0707070707070704E-2</v>
      </c>
      <c r="F257">
        <v>3900</v>
      </c>
      <c r="G257">
        <v>1980</v>
      </c>
      <c r="H257">
        <v>0</v>
      </c>
    </row>
    <row r="258" spans="1:8" x14ac:dyDescent="0.2">
      <c r="A258" s="7">
        <v>42682</v>
      </c>
      <c r="B258">
        <v>79768</v>
      </c>
      <c r="C258">
        <v>10560</v>
      </c>
      <c r="D258">
        <v>0</v>
      </c>
      <c r="E258" s="159">
        <v>0.75</v>
      </c>
      <c r="F258">
        <v>4600</v>
      </c>
      <c r="G258">
        <v>900</v>
      </c>
      <c r="H258">
        <v>51</v>
      </c>
    </row>
    <row r="259" spans="1:8" x14ac:dyDescent="0.2">
      <c r="A259" s="7">
        <v>42683</v>
      </c>
      <c r="B259">
        <v>79450</v>
      </c>
      <c r="C259">
        <v>19540</v>
      </c>
      <c r="D259">
        <v>0</v>
      </c>
      <c r="E259" s="159">
        <v>0.52380952380952384</v>
      </c>
      <c r="F259">
        <v>3300</v>
      </c>
      <c r="G259">
        <v>1280</v>
      </c>
      <c r="H259">
        <v>23</v>
      </c>
    </row>
    <row r="260" spans="1:8" x14ac:dyDescent="0.2">
      <c r="A260" s="7">
        <v>42684</v>
      </c>
      <c r="B260">
        <v>77088</v>
      </c>
      <c r="C260">
        <v>14800</v>
      </c>
      <c r="D260">
        <v>0</v>
      </c>
      <c r="E260" s="159">
        <v>0.47368421052631576</v>
      </c>
      <c r="F260">
        <v>4000</v>
      </c>
      <c r="G260">
        <v>1600</v>
      </c>
      <c r="H260">
        <v>20</v>
      </c>
    </row>
    <row r="261" spans="1:8" x14ac:dyDescent="0.2">
      <c r="A261" s="7">
        <v>42686</v>
      </c>
      <c r="B261">
        <v>30703</v>
      </c>
      <c r="C261">
        <v>2700</v>
      </c>
      <c r="D261">
        <v>53.7</v>
      </c>
      <c r="E261" s="159">
        <v>0</v>
      </c>
      <c r="F261">
        <v>1000</v>
      </c>
      <c r="G261">
        <v>375</v>
      </c>
      <c r="H261">
        <v>23</v>
      </c>
    </row>
    <row r="262" spans="1:8" x14ac:dyDescent="0.2">
      <c r="A262" s="7">
        <v>42688</v>
      </c>
      <c r="B262">
        <v>76436</v>
      </c>
      <c r="C262">
        <v>49300</v>
      </c>
      <c r="D262">
        <v>0</v>
      </c>
      <c r="E262" s="159">
        <v>0.16923076923076924</v>
      </c>
      <c r="F262">
        <v>4800</v>
      </c>
      <c r="G262">
        <v>1980</v>
      </c>
      <c r="H262">
        <v>12</v>
      </c>
    </row>
    <row r="263" spans="1:8" x14ac:dyDescent="0.2">
      <c r="A263" s="7">
        <v>42689</v>
      </c>
      <c r="B263">
        <v>80910</v>
      </c>
      <c r="C263">
        <v>20080</v>
      </c>
      <c r="D263">
        <v>0</v>
      </c>
      <c r="E263" s="159">
        <v>0.31428571428571428</v>
      </c>
      <c r="F263">
        <v>5000</v>
      </c>
      <c r="G263">
        <v>1650</v>
      </c>
      <c r="H263">
        <v>17</v>
      </c>
    </row>
    <row r="264" spans="1:8" x14ac:dyDescent="0.2">
      <c r="A264" s="7">
        <v>42691</v>
      </c>
      <c r="B264">
        <v>67942</v>
      </c>
      <c r="C264">
        <v>12580</v>
      </c>
      <c r="D264">
        <v>0</v>
      </c>
      <c r="E264" s="159">
        <v>7.6923076923076927E-2</v>
      </c>
      <c r="F264">
        <v>4800</v>
      </c>
      <c r="G264">
        <v>1500</v>
      </c>
      <c r="H264">
        <v>2</v>
      </c>
    </row>
    <row r="265" spans="1:8" x14ac:dyDescent="0.2">
      <c r="A265" s="7">
        <v>42691</v>
      </c>
      <c r="B265">
        <v>70580</v>
      </c>
      <c r="C265">
        <v>15420</v>
      </c>
      <c r="D265">
        <v>0</v>
      </c>
      <c r="E265" s="159">
        <v>0.17241379310344829</v>
      </c>
      <c r="F265">
        <v>4500</v>
      </c>
      <c r="G265">
        <v>1550</v>
      </c>
      <c r="H265">
        <v>7</v>
      </c>
    </row>
    <row r="266" spans="1:8" x14ac:dyDescent="0.2">
      <c r="A266" s="7">
        <v>42692</v>
      </c>
      <c r="B266">
        <v>72046</v>
      </c>
      <c r="C266">
        <v>13920</v>
      </c>
      <c r="D266">
        <v>0</v>
      </c>
      <c r="E266" s="159">
        <v>4.0540540540540543E-2</v>
      </c>
      <c r="F266">
        <v>6800</v>
      </c>
      <c r="G266">
        <v>1450</v>
      </c>
      <c r="H266">
        <v>8</v>
      </c>
    </row>
    <row r="267" spans="1:8" x14ac:dyDescent="0.2">
      <c r="A267" s="7">
        <v>42693</v>
      </c>
      <c r="B267">
        <v>23973</v>
      </c>
      <c r="C267">
        <v>2500</v>
      </c>
      <c r="D267">
        <v>53.7</v>
      </c>
      <c r="E267" s="159">
        <v>0</v>
      </c>
      <c r="F267">
        <v>1000</v>
      </c>
      <c r="G267">
        <v>325</v>
      </c>
      <c r="H267">
        <v>3</v>
      </c>
    </row>
    <row r="268" spans="1:8" x14ac:dyDescent="0.2">
      <c r="A268" s="7">
        <v>42695</v>
      </c>
      <c r="B268">
        <v>81528</v>
      </c>
      <c r="C268">
        <v>16780</v>
      </c>
      <c r="D268">
        <v>0</v>
      </c>
      <c r="E268" s="159">
        <v>0.10126582278481013</v>
      </c>
      <c r="F268">
        <v>3200</v>
      </c>
      <c r="G268">
        <v>1920</v>
      </c>
      <c r="H268">
        <v>1</v>
      </c>
    </row>
    <row r="269" spans="1:8" x14ac:dyDescent="0.2">
      <c r="A269" s="7">
        <v>42696</v>
      </c>
      <c r="B269">
        <v>69472</v>
      </c>
      <c r="C269">
        <v>18360</v>
      </c>
      <c r="D269">
        <v>0</v>
      </c>
      <c r="E269" s="159">
        <v>0.12676056338028169</v>
      </c>
      <c r="F269">
        <v>5900</v>
      </c>
      <c r="G269">
        <v>1600</v>
      </c>
      <c r="H269">
        <v>0</v>
      </c>
    </row>
    <row r="270" spans="1:8" x14ac:dyDescent="0.2">
      <c r="A270" s="7">
        <v>42697</v>
      </c>
      <c r="B270">
        <v>70984</v>
      </c>
      <c r="C270">
        <v>14760</v>
      </c>
      <c r="D270">
        <v>0</v>
      </c>
      <c r="E270" s="159">
        <v>0.13636363636363635</v>
      </c>
      <c r="F270">
        <v>3900</v>
      </c>
      <c r="G270">
        <v>1280</v>
      </c>
      <c r="H270">
        <v>22</v>
      </c>
    </row>
    <row r="271" spans="1:8" x14ac:dyDescent="0.2">
      <c r="A271" s="7">
        <v>42698</v>
      </c>
      <c r="B271">
        <v>78310</v>
      </c>
      <c r="C271">
        <v>21160</v>
      </c>
      <c r="D271">
        <v>0</v>
      </c>
      <c r="E271" s="159">
        <v>8.4507042253521125E-2</v>
      </c>
      <c r="F271">
        <v>3800</v>
      </c>
      <c r="G271">
        <v>1650</v>
      </c>
      <c r="H271">
        <v>0</v>
      </c>
    </row>
    <row r="272" spans="1:8" x14ac:dyDescent="0.2">
      <c r="A272" s="7">
        <v>42699</v>
      </c>
      <c r="B272">
        <v>66738</v>
      </c>
      <c r="C272">
        <v>21040</v>
      </c>
      <c r="D272">
        <v>0</v>
      </c>
      <c r="E272" s="159">
        <v>9.6774193548387094E-2</v>
      </c>
      <c r="F272">
        <v>3800</v>
      </c>
      <c r="G272">
        <v>1600</v>
      </c>
      <c r="H272">
        <v>0</v>
      </c>
    </row>
    <row r="273" spans="1:8" x14ac:dyDescent="0.2">
      <c r="A273" s="7">
        <v>42700</v>
      </c>
      <c r="B273">
        <v>26334</v>
      </c>
      <c r="C273">
        <v>3840</v>
      </c>
      <c r="D273">
        <v>53.7</v>
      </c>
      <c r="E273" s="159">
        <v>0</v>
      </c>
      <c r="F273">
        <v>1300</v>
      </c>
      <c r="G273">
        <v>350</v>
      </c>
      <c r="H273">
        <v>3</v>
      </c>
    </row>
    <row r="274" spans="1:8" x14ac:dyDescent="0.2">
      <c r="A274" s="7">
        <v>42702</v>
      </c>
      <c r="B274">
        <v>67866</v>
      </c>
      <c r="C274">
        <v>15440</v>
      </c>
      <c r="D274">
        <v>0</v>
      </c>
      <c r="E274" s="159">
        <v>8.3333333333333329E-2</v>
      </c>
      <c r="F274">
        <v>3800</v>
      </c>
      <c r="G274">
        <v>2580</v>
      </c>
      <c r="H274">
        <v>0</v>
      </c>
    </row>
    <row r="275" spans="1:8" x14ac:dyDescent="0.2">
      <c r="A275" s="7">
        <v>42703</v>
      </c>
      <c r="B275">
        <v>71156</v>
      </c>
      <c r="C275">
        <v>17840</v>
      </c>
      <c r="D275">
        <v>0</v>
      </c>
      <c r="E275" s="159">
        <v>9.7560975609756101E-2</v>
      </c>
      <c r="F275">
        <v>4700</v>
      </c>
      <c r="G275">
        <v>2050</v>
      </c>
      <c r="H275">
        <v>2</v>
      </c>
    </row>
    <row r="276" spans="1:8" x14ac:dyDescent="0.2">
      <c r="A276" s="7">
        <v>42704</v>
      </c>
      <c r="B276">
        <v>73694</v>
      </c>
      <c r="C276">
        <v>19720</v>
      </c>
      <c r="D276">
        <v>0</v>
      </c>
      <c r="E276" s="159">
        <v>7.5268817204301078E-2</v>
      </c>
      <c r="F276">
        <v>3600</v>
      </c>
      <c r="G276">
        <v>1080</v>
      </c>
      <c r="H276">
        <v>0</v>
      </c>
    </row>
    <row r="277" spans="1:8" x14ac:dyDescent="0.2">
      <c r="A277" s="7">
        <v>42705</v>
      </c>
      <c r="B277">
        <v>90574</v>
      </c>
      <c r="C277">
        <v>43480</v>
      </c>
      <c r="D277">
        <v>0</v>
      </c>
      <c r="E277" s="159">
        <v>0.65</v>
      </c>
      <c r="F277">
        <v>3600</v>
      </c>
      <c r="G277">
        <v>1850</v>
      </c>
      <c r="H277">
        <v>0</v>
      </c>
    </row>
    <row r="278" spans="1:8" x14ac:dyDescent="0.2">
      <c r="A278" s="7">
        <v>42706</v>
      </c>
      <c r="B278">
        <v>82066</v>
      </c>
      <c r="C278">
        <v>19860</v>
      </c>
      <c r="D278">
        <v>0</v>
      </c>
      <c r="E278" s="159">
        <v>0.11956521739130435</v>
      </c>
      <c r="F278">
        <v>3500</v>
      </c>
      <c r="G278">
        <v>1900</v>
      </c>
      <c r="H278">
        <v>0</v>
      </c>
    </row>
    <row r="279" spans="1:8" x14ac:dyDescent="0.2">
      <c r="A279" s="7">
        <v>42707</v>
      </c>
      <c r="B279">
        <v>21710</v>
      </c>
      <c r="C279">
        <v>1060</v>
      </c>
      <c r="D279">
        <v>53.7</v>
      </c>
      <c r="E279" s="159">
        <v>0</v>
      </c>
      <c r="F279">
        <v>1600</v>
      </c>
      <c r="G279">
        <v>450</v>
      </c>
      <c r="H279">
        <v>3</v>
      </c>
    </row>
    <row r="280" spans="1:8" x14ac:dyDescent="0.2">
      <c r="A280" s="7">
        <v>42709</v>
      </c>
      <c r="B280">
        <v>77528</v>
      </c>
      <c r="C280">
        <v>18440</v>
      </c>
      <c r="D280">
        <v>0</v>
      </c>
      <c r="E280" s="159">
        <v>6.1855670103092786E-2</v>
      </c>
      <c r="F280">
        <v>4300</v>
      </c>
      <c r="G280">
        <v>2580</v>
      </c>
      <c r="H280">
        <v>0</v>
      </c>
    </row>
    <row r="281" spans="1:8" x14ac:dyDescent="0.2">
      <c r="A281" s="7">
        <v>42710</v>
      </c>
      <c r="B281">
        <v>75228</v>
      </c>
      <c r="C281">
        <v>18000</v>
      </c>
      <c r="D281">
        <v>0</v>
      </c>
      <c r="E281">
        <v>9.5744680851063829E-2</v>
      </c>
      <c r="F281">
        <v>3700</v>
      </c>
      <c r="G281">
        <v>2400</v>
      </c>
      <c r="H281">
        <v>2</v>
      </c>
    </row>
    <row r="282" spans="1:8" x14ac:dyDescent="0.2">
      <c r="A282" s="7">
        <v>42711</v>
      </c>
      <c r="B282">
        <v>69334</v>
      </c>
      <c r="C282">
        <v>19900</v>
      </c>
      <c r="D282">
        <v>0</v>
      </c>
      <c r="E282">
        <v>9.375E-2</v>
      </c>
      <c r="F282">
        <v>4300</v>
      </c>
      <c r="G282">
        <v>0</v>
      </c>
      <c r="H282">
        <v>1</v>
      </c>
    </row>
    <row r="283" spans="1:8" x14ac:dyDescent="0.2">
      <c r="A283" s="7">
        <v>42712</v>
      </c>
      <c r="B283">
        <v>74548</v>
      </c>
      <c r="C283">
        <v>17280</v>
      </c>
      <c r="D283">
        <v>0</v>
      </c>
      <c r="E283">
        <v>0.2</v>
      </c>
      <c r="F283">
        <v>4700</v>
      </c>
      <c r="G283">
        <v>1950</v>
      </c>
      <c r="H283">
        <v>28</v>
      </c>
    </row>
    <row r="284" spans="1:8" x14ac:dyDescent="0.2">
      <c r="A284" s="7">
        <v>42713</v>
      </c>
      <c r="B284">
        <v>71078</v>
      </c>
      <c r="C284">
        <v>21080</v>
      </c>
      <c r="D284">
        <v>0</v>
      </c>
      <c r="E284">
        <v>9.375E-2</v>
      </c>
      <c r="F284">
        <v>3700</v>
      </c>
      <c r="G284">
        <v>1650</v>
      </c>
      <c r="H284">
        <v>1</v>
      </c>
    </row>
    <row r="285" spans="1:8" x14ac:dyDescent="0.2">
      <c r="A285" s="7">
        <v>42714</v>
      </c>
      <c r="B285">
        <v>25339</v>
      </c>
      <c r="C285">
        <v>5640</v>
      </c>
      <c r="D285">
        <v>53.7</v>
      </c>
      <c r="E285">
        <v>0</v>
      </c>
      <c r="F285">
        <v>2600</v>
      </c>
      <c r="G285">
        <v>375</v>
      </c>
      <c r="H285">
        <v>2</v>
      </c>
    </row>
    <row r="286" spans="1:8" x14ac:dyDescent="0.2">
      <c r="A286" s="7">
        <v>42716</v>
      </c>
      <c r="B286">
        <v>66406</v>
      </c>
      <c r="C286">
        <v>16940</v>
      </c>
      <c r="D286">
        <v>0</v>
      </c>
      <c r="E286">
        <v>9.1743119266055051E-2</v>
      </c>
      <c r="F286">
        <v>3400</v>
      </c>
      <c r="G286">
        <v>2820</v>
      </c>
      <c r="H286">
        <v>1</v>
      </c>
    </row>
    <row r="287" spans="1:8" x14ac:dyDescent="0.2">
      <c r="A287" s="7">
        <v>42717</v>
      </c>
      <c r="B287">
        <v>80490</v>
      </c>
      <c r="C287">
        <v>13260</v>
      </c>
      <c r="D287">
        <v>0</v>
      </c>
      <c r="E287">
        <v>5.7142857142857141E-2</v>
      </c>
      <c r="F287">
        <v>8800</v>
      </c>
      <c r="G287">
        <v>2350</v>
      </c>
      <c r="H287">
        <v>6</v>
      </c>
    </row>
    <row r="288" spans="1:8" x14ac:dyDescent="0.2">
      <c r="A288" s="7">
        <v>42718</v>
      </c>
      <c r="B288">
        <v>69540</v>
      </c>
      <c r="C288">
        <v>17240</v>
      </c>
      <c r="D288">
        <v>0</v>
      </c>
      <c r="E288">
        <v>5.8252427184466021E-2</v>
      </c>
      <c r="F288">
        <v>3400</v>
      </c>
      <c r="G288">
        <v>1920.0000000000002</v>
      </c>
      <c r="H288">
        <v>3</v>
      </c>
    </row>
    <row r="289" spans="1:8" x14ac:dyDescent="0.2">
      <c r="A289" s="7">
        <v>42719</v>
      </c>
      <c r="B289">
        <v>66406</v>
      </c>
      <c r="C289">
        <v>19160</v>
      </c>
      <c r="D289">
        <v>0</v>
      </c>
      <c r="E289">
        <v>9.2783505154639179E-2</v>
      </c>
      <c r="F289">
        <v>4300</v>
      </c>
      <c r="G289">
        <v>2050</v>
      </c>
      <c r="H289">
        <v>1</v>
      </c>
    </row>
    <row r="290" spans="1:8" x14ac:dyDescent="0.2">
      <c r="A290" s="7">
        <v>42720</v>
      </c>
      <c r="B290">
        <v>97954</v>
      </c>
      <c r="C290">
        <v>28060</v>
      </c>
      <c r="D290">
        <v>0</v>
      </c>
      <c r="E290">
        <v>0.30555555555555558</v>
      </c>
      <c r="F290">
        <v>4500</v>
      </c>
      <c r="G290">
        <v>2050</v>
      </c>
      <c r="H290">
        <v>7</v>
      </c>
    </row>
    <row r="291" spans="1:8" x14ac:dyDescent="0.2">
      <c r="A291" s="7">
        <v>42721</v>
      </c>
      <c r="B291">
        <v>34005</v>
      </c>
      <c r="C291">
        <v>3840</v>
      </c>
      <c r="D291">
        <v>53.7</v>
      </c>
      <c r="E291">
        <v>0</v>
      </c>
      <c r="F291">
        <v>1200</v>
      </c>
      <c r="G291">
        <v>475</v>
      </c>
      <c r="H291">
        <v>1</v>
      </c>
    </row>
    <row r="292" spans="1:8" x14ac:dyDescent="0.2">
      <c r="A292" s="7">
        <v>42723</v>
      </c>
      <c r="B292">
        <v>75422</v>
      </c>
      <c r="C292">
        <v>13440</v>
      </c>
      <c r="D292">
        <v>0</v>
      </c>
      <c r="E292">
        <v>8.1967213114754092E-2</v>
      </c>
      <c r="F292">
        <v>5000</v>
      </c>
      <c r="G292">
        <v>2760</v>
      </c>
      <c r="H292">
        <v>0</v>
      </c>
    </row>
    <row r="293" spans="1:8" x14ac:dyDescent="0.2">
      <c r="A293" s="7">
        <v>42724</v>
      </c>
      <c r="B293">
        <v>74728</v>
      </c>
      <c r="C293">
        <v>21200</v>
      </c>
      <c r="D293">
        <v>0</v>
      </c>
      <c r="E293">
        <v>0.13333333333333333</v>
      </c>
      <c r="F293">
        <v>4700</v>
      </c>
      <c r="G293">
        <v>2100</v>
      </c>
      <c r="H293">
        <v>0</v>
      </c>
    </row>
    <row r="294" spans="1:8" x14ac:dyDescent="0.2">
      <c r="A294" s="7">
        <v>42725</v>
      </c>
      <c r="B294">
        <v>72754</v>
      </c>
      <c r="C294">
        <v>16440</v>
      </c>
      <c r="D294">
        <v>0</v>
      </c>
      <c r="E294">
        <v>6.1224489795918366E-2</v>
      </c>
      <c r="F294">
        <v>4300</v>
      </c>
      <c r="G294">
        <v>1920.0000000000002</v>
      </c>
      <c r="H294">
        <v>0</v>
      </c>
    </row>
    <row r="295" spans="1:8" x14ac:dyDescent="0.2">
      <c r="A295" s="7">
        <v>42726</v>
      </c>
      <c r="B295">
        <v>71962</v>
      </c>
      <c r="C295">
        <v>24340</v>
      </c>
      <c r="D295">
        <v>0</v>
      </c>
      <c r="E295">
        <v>0.1038961038961039</v>
      </c>
      <c r="F295">
        <v>3700</v>
      </c>
      <c r="G295">
        <v>0</v>
      </c>
      <c r="H295">
        <v>0</v>
      </c>
    </row>
    <row r="296" spans="1:8" x14ac:dyDescent="0.2">
      <c r="A296" s="7">
        <v>42727</v>
      </c>
      <c r="B296">
        <v>82024</v>
      </c>
      <c r="C296">
        <v>19200</v>
      </c>
      <c r="D296">
        <v>0</v>
      </c>
      <c r="E296">
        <v>1.9607843137254902E-2</v>
      </c>
      <c r="F296">
        <v>3800</v>
      </c>
      <c r="G296">
        <v>1200</v>
      </c>
      <c r="H296">
        <v>0</v>
      </c>
    </row>
    <row r="297" spans="1:8" x14ac:dyDescent="0.2">
      <c r="A297" s="7">
        <v>42728</v>
      </c>
      <c r="B297">
        <v>26605</v>
      </c>
      <c r="C297">
        <v>2880</v>
      </c>
      <c r="D297">
        <v>53.7</v>
      </c>
      <c r="E297">
        <v>0</v>
      </c>
      <c r="F297">
        <v>1900</v>
      </c>
      <c r="G297">
        <v>325</v>
      </c>
      <c r="H297">
        <v>5</v>
      </c>
    </row>
    <row r="298" spans="1:8" x14ac:dyDescent="0.2">
      <c r="A298" s="7">
        <v>42730</v>
      </c>
      <c r="B298">
        <v>50872</v>
      </c>
      <c r="C298">
        <v>11120</v>
      </c>
      <c r="D298">
        <v>0</v>
      </c>
      <c r="E298">
        <v>7.4999999999999997E-2</v>
      </c>
      <c r="F298">
        <v>3200</v>
      </c>
      <c r="G298">
        <v>1980</v>
      </c>
      <c r="H298">
        <v>0</v>
      </c>
    </row>
    <row r="299" spans="1:8" x14ac:dyDescent="0.2">
      <c r="A299" s="7">
        <v>42731</v>
      </c>
      <c r="B299">
        <v>56916</v>
      </c>
      <c r="C299">
        <v>14300</v>
      </c>
      <c r="D299">
        <v>0</v>
      </c>
      <c r="E299">
        <v>5.4794520547945202E-2</v>
      </c>
      <c r="F299">
        <v>2700</v>
      </c>
      <c r="G299">
        <v>1250</v>
      </c>
      <c r="H299">
        <v>0</v>
      </c>
    </row>
    <row r="300" spans="1:8" x14ac:dyDescent="0.2">
      <c r="A300" s="7">
        <v>42732</v>
      </c>
      <c r="B300">
        <v>52888</v>
      </c>
      <c r="C300">
        <v>15060</v>
      </c>
      <c r="D300">
        <v>0</v>
      </c>
      <c r="E300">
        <v>0.04</v>
      </c>
      <c r="F300">
        <v>3300</v>
      </c>
      <c r="G300">
        <v>1160.0000000000002</v>
      </c>
      <c r="H300">
        <v>0</v>
      </c>
    </row>
    <row r="301" spans="1:8" x14ac:dyDescent="0.2">
      <c r="A301" s="7">
        <v>42733</v>
      </c>
      <c r="B301">
        <v>60720</v>
      </c>
      <c r="C301">
        <v>17580</v>
      </c>
      <c r="D301">
        <v>0</v>
      </c>
      <c r="E301">
        <v>5.0632911392405063E-2</v>
      </c>
      <c r="F301">
        <v>3000</v>
      </c>
      <c r="G301">
        <v>1300</v>
      </c>
      <c r="H301">
        <v>0</v>
      </c>
    </row>
    <row r="302" spans="1:8" x14ac:dyDescent="0.2">
      <c r="A302" s="7">
        <v>42734</v>
      </c>
      <c r="B302">
        <v>54018</v>
      </c>
      <c r="C302">
        <v>13340</v>
      </c>
      <c r="D302">
        <v>0</v>
      </c>
      <c r="E302">
        <v>9.1954022988505746E-2</v>
      </c>
      <c r="F302">
        <v>2300</v>
      </c>
      <c r="G302">
        <v>1100</v>
      </c>
      <c r="H302">
        <v>0</v>
      </c>
    </row>
    <row r="303" spans="1:8" x14ac:dyDescent="0.2">
      <c r="A303" s="7">
        <v>42735</v>
      </c>
      <c r="B303">
        <v>22220</v>
      </c>
      <c r="C303">
        <v>3840</v>
      </c>
      <c r="D303">
        <v>53.7</v>
      </c>
      <c r="E303">
        <v>0</v>
      </c>
      <c r="F303">
        <v>1400</v>
      </c>
      <c r="G303">
        <v>350</v>
      </c>
      <c r="H303">
        <v>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230"/>
  <sheetViews>
    <sheetView workbookViewId="0">
      <pane ySplit="1" topLeftCell="A209" activePane="bottomLeft" state="frozen"/>
      <selection pane="bottomLeft" activeCell="E237" sqref="E237"/>
    </sheetView>
  </sheetViews>
  <sheetFormatPr baseColWidth="10" defaultRowHeight="12.75" x14ac:dyDescent="0.2"/>
  <cols>
    <col min="1" max="1" width="11.5703125" style="7"/>
    <col min="5" max="5" width="11.5703125" style="159"/>
  </cols>
  <sheetData>
    <row r="1" spans="1:8" x14ac:dyDescent="0.2">
      <c r="A1" s="306" t="s">
        <v>127</v>
      </c>
      <c r="B1" s="93" t="s">
        <v>128</v>
      </c>
      <c r="C1" s="93" t="s">
        <v>129</v>
      </c>
      <c r="D1" s="93" t="s">
        <v>151</v>
      </c>
      <c r="E1" s="307" t="s">
        <v>130</v>
      </c>
      <c r="F1" s="93" t="s">
        <v>121</v>
      </c>
      <c r="G1" s="93" t="s">
        <v>131</v>
      </c>
      <c r="H1" s="93" t="s">
        <v>155</v>
      </c>
    </row>
    <row r="2" spans="1:8" x14ac:dyDescent="0.2">
      <c r="A2" s="7">
        <v>42737</v>
      </c>
      <c r="B2">
        <v>56242</v>
      </c>
      <c r="C2">
        <v>13100</v>
      </c>
      <c r="D2">
        <v>0</v>
      </c>
      <c r="E2" s="159">
        <v>3.7499999999999999E-2</v>
      </c>
      <c r="F2">
        <v>1600</v>
      </c>
      <c r="G2">
        <v>1800</v>
      </c>
      <c r="H2">
        <v>3</v>
      </c>
    </row>
    <row r="3" spans="1:8" x14ac:dyDescent="0.2">
      <c r="A3" s="7">
        <v>42740</v>
      </c>
      <c r="B3">
        <v>78000</v>
      </c>
      <c r="C3">
        <v>20620</v>
      </c>
      <c r="D3">
        <v>0</v>
      </c>
      <c r="E3" s="159">
        <v>0</v>
      </c>
      <c r="F3">
        <v>3300</v>
      </c>
      <c r="G3">
        <v>1500</v>
      </c>
      <c r="H3">
        <v>0</v>
      </c>
    </row>
    <row r="4" spans="1:8" x14ac:dyDescent="0.2">
      <c r="A4" s="7">
        <v>42740</v>
      </c>
      <c r="B4">
        <v>83544</v>
      </c>
      <c r="C4">
        <v>18500</v>
      </c>
      <c r="D4">
        <v>0</v>
      </c>
      <c r="E4" s="159">
        <v>4.3478260869565216E-2</v>
      </c>
      <c r="F4">
        <v>3500</v>
      </c>
      <c r="G4">
        <v>1650</v>
      </c>
      <c r="H4">
        <v>18</v>
      </c>
    </row>
    <row r="5" spans="1:8" x14ac:dyDescent="0.2">
      <c r="A5" s="7">
        <v>42741</v>
      </c>
      <c r="B5">
        <v>86580</v>
      </c>
      <c r="C5">
        <v>19000</v>
      </c>
      <c r="D5">
        <v>0</v>
      </c>
      <c r="E5" s="159">
        <v>8.1632653061224483E-2</v>
      </c>
      <c r="F5">
        <v>3300</v>
      </c>
      <c r="G5">
        <v>1600</v>
      </c>
      <c r="H5">
        <v>0</v>
      </c>
    </row>
    <row r="6" spans="1:8" x14ac:dyDescent="0.2">
      <c r="A6" s="7">
        <v>42742</v>
      </c>
      <c r="B6">
        <v>20971</v>
      </c>
      <c r="C6">
        <v>1160</v>
      </c>
      <c r="D6">
        <v>53.7</v>
      </c>
      <c r="E6" s="159">
        <v>0</v>
      </c>
      <c r="F6">
        <v>1100</v>
      </c>
      <c r="G6">
        <v>375</v>
      </c>
      <c r="H6">
        <v>2</v>
      </c>
    </row>
    <row r="7" spans="1:8" x14ac:dyDescent="0.2">
      <c r="A7" s="7">
        <v>42744</v>
      </c>
      <c r="B7">
        <v>79928</v>
      </c>
      <c r="C7">
        <v>19200</v>
      </c>
      <c r="D7">
        <v>0</v>
      </c>
      <c r="E7" s="159">
        <v>4.5454545454545456E-2</v>
      </c>
      <c r="F7">
        <v>3600</v>
      </c>
      <c r="G7">
        <v>1920</v>
      </c>
      <c r="H7">
        <v>0</v>
      </c>
    </row>
    <row r="8" spans="1:8" x14ac:dyDescent="0.2">
      <c r="A8" s="7">
        <v>42745</v>
      </c>
      <c r="B8">
        <v>84654</v>
      </c>
      <c r="C8">
        <v>17760</v>
      </c>
      <c r="D8">
        <v>0</v>
      </c>
      <c r="E8" s="159">
        <v>3.8095238095238099E-2</v>
      </c>
      <c r="F8">
        <v>4400</v>
      </c>
      <c r="G8">
        <v>1500</v>
      </c>
      <c r="H8">
        <v>3</v>
      </c>
    </row>
    <row r="9" spans="1:8" x14ac:dyDescent="0.2">
      <c r="A9" s="7">
        <v>42746</v>
      </c>
      <c r="B9">
        <v>82172</v>
      </c>
      <c r="C9">
        <v>24140</v>
      </c>
      <c r="D9">
        <v>0</v>
      </c>
      <c r="E9" s="159">
        <v>0.10227272727272728</v>
      </c>
      <c r="F9">
        <v>3100</v>
      </c>
      <c r="G9">
        <v>1360.0000000000002</v>
      </c>
      <c r="H9">
        <v>7</v>
      </c>
    </row>
    <row r="10" spans="1:8" x14ac:dyDescent="0.2">
      <c r="A10" s="7">
        <v>42747</v>
      </c>
      <c r="B10">
        <v>79610</v>
      </c>
      <c r="C10">
        <v>21040</v>
      </c>
      <c r="D10">
        <v>0</v>
      </c>
      <c r="E10" s="159">
        <v>7.6086956521739135E-2</v>
      </c>
      <c r="F10">
        <v>3600</v>
      </c>
      <c r="G10">
        <v>1550</v>
      </c>
      <c r="H10">
        <v>0</v>
      </c>
    </row>
    <row r="11" spans="1:8" x14ac:dyDescent="0.2">
      <c r="A11" s="7">
        <v>42748</v>
      </c>
      <c r="B11">
        <v>84476</v>
      </c>
      <c r="C11">
        <v>22520</v>
      </c>
      <c r="D11">
        <v>0</v>
      </c>
      <c r="E11" s="159">
        <v>8.4210526315789472E-2</v>
      </c>
      <c r="F11">
        <v>3200</v>
      </c>
      <c r="G11">
        <v>1450</v>
      </c>
      <c r="H11">
        <v>0</v>
      </c>
    </row>
    <row r="12" spans="1:8" x14ac:dyDescent="0.2">
      <c r="A12" s="7">
        <v>42749</v>
      </c>
      <c r="B12">
        <v>30762</v>
      </c>
      <c r="C12">
        <v>12080</v>
      </c>
      <c r="D12">
        <v>53.7</v>
      </c>
      <c r="E12" s="159">
        <v>0</v>
      </c>
      <c r="F12">
        <v>700</v>
      </c>
      <c r="G12">
        <v>450</v>
      </c>
      <c r="H12">
        <v>0</v>
      </c>
    </row>
    <row r="13" spans="1:8" x14ac:dyDescent="0.2">
      <c r="A13" s="7">
        <v>42751</v>
      </c>
      <c r="B13">
        <v>79562</v>
      </c>
      <c r="C13">
        <v>16300</v>
      </c>
      <c r="D13">
        <v>0</v>
      </c>
      <c r="E13" s="159">
        <v>4.7619047619047616E-2</v>
      </c>
      <c r="F13">
        <v>3800</v>
      </c>
      <c r="G13">
        <v>2039.9999999999998</v>
      </c>
      <c r="H13">
        <v>0</v>
      </c>
    </row>
    <row r="14" spans="1:8" x14ac:dyDescent="0.2">
      <c r="A14" s="7">
        <v>42752</v>
      </c>
      <c r="B14">
        <v>78680</v>
      </c>
      <c r="C14">
        <v>17560</v>
      </c>
      <c r="D14">
        <v>0</v>
      </c>
      <c r="E14" s="159">
        <v>7.6923076923076927E-2</v>
      </c>
      <c r="F14">
        <v>3600</v>
      </c>
      <c r="G14">
        <v>1650</v>
      </c>
      <c r="H14">
        <v>1</v>
      </c>
    </row>
    <row r="15" spans="1:8" x14ac:dyDescent="0.2">
      <c r="A15" s="7">
        <v>42753</v>
      </c>
      <c r="B15">
        <v>79324</v>
      </c>
      <c r="C15">
        <v>17000</v>
      </c>
      <c r="D15">
        <v>0</v>
      </c>
      <c r="E15" s="159">
        <v>5.2083333333333336E-2</v>
      </c>
      <c r="F15">
        <v>2400</v>
      </c>
      <c r="G15">
        <v>1160.0000000000002</v>
      </c>
      <c r="H15">
        <v>1</v>
      </c>
    </row>
    <row r="16" spans="1:8" x14ac:dyDescent="0.2">
      <c r="A16" s="7">
        <v>42754</v>
      </c>
      <c r="B16">
        <v>85572</v>
      </c>
      <c r="C16">
        <v>15760</v>
      </c>
      <c r="D16">
        <v>0</v>
      </c>
      <c r="E16" s="159">
        <v>8.6956521739130432E-2</v>
      </c>
      <c r="F16">
        <v>5200</v>
      </c>
      <c r="G16">
        <v>1000</v>
      </c>
      <c r="H16">
        <v>0</v>
      </c>
    </row>
    <row r="17" spans="1:8" x14ac:dyDescent="0.2">
      <c r="A17" s="7">
        <v>42755</v>
      </c>
      <c r="B17">
        <v>76074</v>
      </c>
      <c r="C17">
        <v>20040</v>
      </c>
      <c r="D17">
        <v>0</v>
      </c>
      <c r="E17" s="159">
        <v>7.6086956521739135E-2</v>
      </c>
      <c r="F17">
        <v>3600</v>
      </c>
      <c r="G17">
        <v>1450</v>
      </c>
      <c r="H17">
        <v>1</v>
      </c>
    </row>
    <row r="18" spans="1:8" x14ac:dyDescent="0.2">
      <c r="A18" s="7">
        <v>42756</v>
      </c>
      <c r="B18">
        <v>21867</v>
      </c>
      <c r="C18">
        <v>2420</v>
      </c>
      <c r="D18">
        <v>53.7</v>
      </c>
      <c r="E18" s="159">
        <v>0</v>
      </c>
      <c r="F18">
        <v>2200</v>
      </c>
      <c r="G18">
        <v>375</v>
      </c>
      <c r="H18">
        <v>1</v>
      </c>
    </row>
    <row r="19" spans="1:8" x14ac:dyDescent="0.2">
      <c r="A19" s="7">
        <v>42759</v>
      </c>
      <c r="B19">
        <v>78064</v>
      </c>
      <c r="C19">
        <v>20700</v>
      </c>
      <c r="D19">
        <v>0</v>
      </c>
      <c r="E19" s="159">
        <v>6.8181818181818177E-2</v>
      </c>
      <c r="F19">
        <v>4100</v>
      </c>
      <c r="G19">
        <v>1500</v>
      </c>
      <c r="H19">
        <v>0</v>
      </c>
    </row>
    <row r="20" spans="1:8" x14ac:dyDescent="0.2">
      <c r="A20" s="7">
        <v>42759</v>
      </c>
      <c r="B20">
        <v>80002</v>
      </c>
      <c r="C20">
        <v>16400</v>
      </c>
      <c r="D20">
        <v>0</v>
      </c>
      <c r="E20" s="159">
        <v>8.4337349397590355E-2</v>
      </c>
      <c r="F20">
        <v>3700</v>
      </c>
      <c r="G20">
        <v>1650</v>
      </c>
      <c r="H20">
        <v>0</v>
      </c>
    </row>
    <row r="21" spans="1:8" x14ac:dyDescent="0.2">
      <c r="A21" s="7">
        <v>42761</v>
      </c>
      <c r="B21">
        <v>75672</v>
      </c>
      <c r="C21">
        <v>18880</v>
      </c>
      <c r="D21">
        <v>0</v>
      </c>
      <c r="E21" s="159">
        <v>6.8181818181818177E-2</v>
      </c>
      <c r="F21">
        <v>3400</v>
      </c>
      <c r="G21">
        <v>1650</v>
      </c>
      <c r="H21">
        <v>0</v>
      </c>
    </row>
    <row r="22" spans="1:8" x14ac:dyDescent="0.2">
      <c r="A22" s="7">
        <v>42761</v>
      </c>
      <c r="B22">
        <v>73708</v>
      </c>
      <c r="C22">
        <v>23040</v>
      </c>
      <c r="D22">
        <v>0</v>
      </c>
      <c r="E22" s="159">
        <v>5.434782608695652E-2</v>
      </c>
      <c r="F22">
        <v>3500</v>
      </c>
      <c r="G22">
        <v>1450</v>
      </c>
      <c r="H22">
        <v>0</v>
      </c>
    </row>
    <row r="23" spans="1:8" x14ac:dyDescent="0.2">
      <c r="A23" s="7">
        <v>42762</v>
      </c>
      <c r="B23">
        <v>71694</v>
      </c>
      <c r="C23">
        <v>17080</v>
      </c>
      <c r="D23">
        <v>0</v>
      </c>
      <c r="E23" s="159">
        <v>6.6666666666666666E-2</v>
      </c>
      <c r="F23">
        <v>3800</v>
      </c>
      <c r="G23">
        <v>1300</v>
      </c>
      <c r="H23">
        <v>0</v>
      </c>
    </row>
    <row r="24" spans="1:8" x14ac:dyDescent="0.2">
      <c r="A24" s="7">
        <v>42763</v>
      </c>
      <c r="B24">
        <v>28749</v>
      </c>
      <c r="C24">
        <v>3640</v>
      </c>
      <c r="D24">
        <v>53.7</v>
      </c>
      <c r="E24" s="159">
        <v>0</v>
      </c>
      <c r="F24">
        <v>1300</v>
      </c>
      <c r="G24">
        <v>375</v>
      </c>
      <c r="H24">
        <v>2</v>
      </c>
    </row>
    <row r="25" spans="1:8" x14ac:dyDescent="0.2">
      <c r="A25" s="7">
        <v>42765</v>
      </c>
      <c r="B25">
        <v>85482</v>
      </c>
      <c r="C25">
        <v>19620</v>
      </c>
      <c r="D25">
        <v>0</v>
      </c>
      <c r="E25" s="159">
        <v>7.8651685393258425E-2</v>
      </c>
      <c r="F25">
        <v>3800</v>
      </c>
      <c r="G25">
        <v>1980</v>
      </c>
      <c r="H25">
        <v>0</v>
      </c>
    </row>
    <row r="26" spans="1:8" x14ac:dyDescent="0.2">
      <c r="A26" s="7">
        <v>42765</v>
      </c>
      <c r="B26">
        <v>74482</v>
      </c>
      <c r="C26">
        <v>17240</v>
      </c>
      <c r="D26">
        <v>0</v>
      </c>
      <c r="E26" s="159">
        <v>6.741573033707865E-2</v>
      </c>
      <c r="F26">
        <v>3400</v>
      </c>
      <c r="G26">
        <v>1739.9999999999998</v>
      </c>
      <c r="H26">
        <v>0</v>
      </c>
    </row>
    <row r="27" spans="1:8" x14ac:dyDescent="0.2">
      <c r="A27" s="7">
        <v>42767</v>
      </c>
      <c r="B27">
        <v>75380</v>
      </c>
      <c r="C27">
        <v>18220</v>
      </c>
      <c r="D27">
        <v>0</v>
      </c>
      <c r="E27" s="159">
        <v>4.3010752688172046E-2</v>
      </c>
      <c r="F27">
        <v>3600</v>
      </c>
      <c r="G27">
        <v>1280</v>
      </c>
      <c r="H27">
        <v>1</v>
      </c>
    </row>
    <row r="28" spans="1:8" x14ac:dyDescent="0.2">
      <c r="A28" s="7">
        <v>42768</v>
      </c>
      <c r="B28">
        <v>77430</v>
      </c>
      <c r="C28">
        <v>20400</v>
      </c>
      <c r="D28">
        <v>0</v>
      </c>
      <c r="E28" s="159">
        <v>0.10344827586206896</v>
      </c>
      <c r="F28">
        <v>3800</v>
      </c>
      <c r="G28">
        <v>1700</v>
      </c>
      <c r="H28">
        <v>0</v>
      </c>
    </row>
    <row r="29" spans="1:8" x14ac:dyDescent="0.2">
      <c r="A29" s="7">
        <v>42769</v>
      </c>
      <c r="B29">
        <v>87114</v>
      </c>
      <c r="C29">
        <v>21280</v>
      </c>
      <c r="D29">
        <v>0</v>
      </c>
      <c r="E29" s="159">
        <v>6.741573033707865E-2</v>
      </c>
      <c r="F29">
        <v>3800</v>
      </c>
      <c r="G29">
        <v>1600</v>
      </c>
      <c r="H29">
        <v>0</v>
      </c>
    </row>
    <row r="30" spans="1:8" x14ac:dyDescent="0.2">
      <c r="A30" s="7">
        <v>42770</v>
      </c>
      <c r="B30">
        <v>31182</v>
      </c>
      <c r="C30">
        <v>6220</v>
      </c>
      <c r="D30">
        <v>53.7</v>
      </c>
      <c r="E30" s="159">
        <v>0</v>
      </c>
      <c r="F30">
        <v>1300</v>
      </c>
      <c r="G30">
        <v>350</v>
      </c>
      <c r="H30">
        <v>18</v>
      </c>
    </row>
    <row r="31" spans="1:8" x14ac:dyDescent="0.2">
      <c r="A31" s="7">
        <v>42772</v>
      </c>
      <c r="B31">
        <v>79118</v>
      </c>
      <c r="C31">
        <v>18660</v>
      </c>
      <c r="D31">
        <v>0</v>
      </c>
      <c r="E31" s="159">
        <v>6.3157894736842107E-2</v>
      </c>
      <c r="F31">
        <v>3100</v>
      </c>
      <c r="G31">
        <v>1980</v>
      </c>
      <c r="H31">
        <v>0</v>
      </c>
    </row>
    <row r="32" spans="1:8" x14ac:dyDescent="0.2">
      <c r="A32" s="7">
        <v>42773</v>
      </c>
      <c r="B32">
        <v>76962</v>
      </c>
      <c r="C32">
        <v>15400</v>
      </c>
      <c r="D32">
        <v>0</v>
      </c>
      <c r="E32" s="159">
        <v>7.9207920792079209E-2</v>
      </c>
      <c r="F32">
        <v>3700</v>
      </c>
      <c r="G32">
        <v>1600</v>
      </c>
      <c r="H32">
        <v>0</v>
      </c>
    </row>
    <row r="33" spans="1:9" x14ac:dyDescent="0.2">
      <c r="A33" s="7">
        <v>42774</v>
      </c>
      <c r="B33">
        <v>72196</v>
      </c>
      <c r="C33">
        <v>14600</v>
      </c>
      <c r="D33">
        <v>0</v>
      </c>
      <c r="E33" s="159">
        <v>8.5714285714285715E-2</v>
      </c>
      <c r="F33">
        <v>3100</v>
      </c>
      <c r="G33">
        <v>1120</v>
      </c>
      <c r="H33">
        <v>25</v>
      </c>
    </row>
    <row r="34" spans="1:9" x14ac:dyDescent="0.2">
      <c r="A34" s="7">
        <v>42776</v>
      </c>
      <c r="B34">
        <v>96568</v>
      </c>
      <c r="C34">
        <v>19660</v>
      </c>
      <c r="D34">
        <v>0</v>
      </c>
      <c r="E34" s="159">
        <v>1</v>
      </c>
      <c r="F34">
        <v>3700</v>
      </c>
      <c r="G34">
        <v>1400</v>
      </c>
      <c r="H34">
        <v>79</v>
      </c>
      <c r="I34" s="164">
        <v>42877</v>
      </c>
    </row>
    <row r="35" spans="1:9" x14ac:dyDescent="0.2">
      <c r="A35" s="7">
        <v>42777</v>
      </c>
      <c r="B35">
        <v>36043</v>
      </c>
      <c r="C35">
        <v>4800</v>
      </c>
      <c r="D35">
        <v>53.7</v>
      </c>
      <c r="E35" s="159">
        <v>0</v>
      </c>
      <c r="F35">
        <v>2600</v>
      </c>
      <c r="G35">
        <v>475</v>
      </c>
      <c r="H35">
        <v>15</v>
      </c>
      <c r="I35" s="164">
        <v>42875</v>
      </c>
    </row>
    <row r="36" spans="1:9" x14ac:dyDescent="0.2">
      <c r="A36" s="7">
        <v>42779</v>
      </c>
      <c r="B36">
        <v>79716</v>
      </c>
      <c r="C36">
        <v>15460</v>
      </c>
      <c r="D36">
        <v>0</v>
      </c>
      <c r="E36" s="159">
        <v>3.3707865168539325E-2</v>
      </c>
      <c r="F36">
        <v>3100</v>
      </c>
      <c r="G36">
        <v>1680</v>
      </c>
      <c r="H36">
        <v>4</v>
      </c>
    </row>
    <row r="37" spans="1:9" x14ac:dyDescent="0.2">
      <c r="A37" s="7">
        <v>42780</v>
      </c>
      <c r="B37">
        <v>81526</v>
      </c>
      <c r="C37">
        <v>21140</v>
      </c>
      <c r="D37">
        <v>0</v>
      </c>
      <c r="E37" s="159">
        <v>6.4935064935064929E-2</v>
      </c>
      <c r="F37">
        <v>3600</v>
      </c>
      <c r="G37">
        <v>1600</v>
      </c>
      <c r="H37">
        <v>0</v>
      </c>
    </row>
    <row r="38" spans="1:9" x14ac:dyDescent="0.2">
      <c r="A38" s="7">
        <v>42781</v>
      </c>
      <c r="B38">
        <v>67340</v>
      </c>
      <c r="C38">
        <v>20140</v>
      </c>
      <c r="D38">
        <v>0</v>
      </c>
      <c r="E38" s="159">
        <v>6.741573033707865E-2</v>
      </c>
      <c r="F38">
        <v>3200</v>
      </c>
      <c r="G38">
        <v>1080</v>
      </c>
      <c r="H38">
        <v>0</v>
      </c>
    </row>
    <row r="39" spans="1:9" x14ac:dyDescent="0.2">
      <c r="A39" s="7">
        <v>42782</v>
      </c>
      <c r="B39">
        <v>114442</v>
      </c>
      <c r="C39">
        <v>18220</v>
      </c>
      <c r="D39">
        <v>0</v>
      </c>
      <c r="E39" s="159">
        <v>4.5977011494252873E-2</v>
      </c>
      <c r="F39">
        <v>3400</v>
      </c>
      <c r="G39">
        <v>1400</v>
      </c>
      <c r="H39">
        <v>0</v>
      </c>
    </row>
    <row r="40" spans="1:9" x14ac:dyDescent="0.2">
      <c r="A40" s="7">
        <v>42783</v>
      </c>
      <c r="B40">
        <v>84324</v>
      </c>
      <c r="C40">
        <v>21740</v>
      </c>
      <c r="D40">
        <v>0</v>
      </c>
      <c r="E40" s="159">
        <v>6.8965517241379309E-2</v>
      </c>
      <c r="F40">
        <v>4500</v>
      </c>
      <c r="G40">
        <v>1450</v>
      </c>
      <c r="H40">
        <v>0</v>
      </c>
    </row>
    <row r="41" spans="1:9" x14ac:dyDescent="0.2">
      <c r="A41" s="7">
        <v>42783</v>
      </c>
      <c r="B41">
        <v>89224</v>
      </c>
      <c r="C41">
        <v>21740</v>
      </c>
      <c r="D41">
        <v>0</v>
      </c>
      <c r="E41" s="159">
        <v>0.10810810810810811</v>
      </c>
      <c r="F41">
        <v>4500</v>
      </c>
      <c r="G41">
        <v>1450</v>
      </c>
      <c r="H41">
        <v>31</v>
      </c>
    </row>
    <row r="42" spans="1:9" x14ac:dyDescent="0.2">
      <c r="A42" s="7">
        <v>42784</v>
      </c>
      <c r="B42">
        <v>24782</v>
      </c>
      <c r="C42">
        <v>4620</v>
      </c>
      <c r="D42">
        <v>53.7</v>
      </c>
      <c r="E42" s="159">
        <v>1</v>
      </c>
      <c r="F42">
        <v>2100</v>
      </c>
      <c r="G42">
        <v>350</v>
      </c>
      <c r="H42">
        <v>2</v>
      </c>
    </row>
    <row r="43" spans="1:9" x14ac:dyDescent="0.2">
      <c r="A43" s="7">
        <v>42786</v>
      </c>
      <c r="B43">
        <v>74820</v>
      </c>
      <c r="C43">
        <v>17380</v>
      </c>
      <c r="D43">
        <v>0</v>
      </c>
      <c r="E43" s="159">
        <v>5.6818181818181816E-2</v>
      </c>
      <c r="F43">
        <v>3500</v>
      </c>
      <c r="G43">
        <v>1859.9999999999998</v>
      </c>
      <c r="H43">
        <v>1</v>
      </c>
    </row>
    <row r="44" spans="1:9" x14ac:dyDescent="0.2">
      <c r="A44" s="7">
        <v>42787</v>
      </c>
      <c r="B44">
        <v>70564</v>
      </c>
      <c r="C44">
        <v>14740</v>
      </c>
      <c r="D44">
        <v>0</v>
      </c>
      <c r="E44" s="159">
        <v>1.2987012987012988E-2</v>
      </c>
      <c r="F44">
        <v>3700</v>
      </c>
      <c r="G44">
        <v>1700</v>
      </c>
      <c r="H44">
        <v>1</v>
      </c>
    </row>
    <row r="45" spans="1:9" x14ac:dyDescent="0.2">
      <c r="A45" s="7">
        <v>42788</v>
      </c>
      <c r="B45">
        <v>74342</v>
      </c>
      <c r="C45">
        <v>19240</v>
      </c>
      <c r="D45">
        <v>0</v>
      </c>
      <c r="E45" s="159">
        <v>5.5555555555555552E-2</v>
      </c>
      <c r="F45">
        <v>3000</v>
      </c>
      <c r="G45">
        <v>1120</v>
      </c>
      <c r="H45">
        <v>0</v>
      </c>
    </row>
    <row r="46" spans="1:9" x14ac:dyDescent="0.2">
      <c r="A46" s="7">
        <v>42789</v>
      </c>
      <c r="B46">
        <v>71110</v>
      </c>
      <c r="C46">
        <v>19920</v>
      </c>
      <c r="D46">
        <v>0</v>
      </c>
      <c r="E46" s="159">
        <v>7.3529411764705885E-2</v>
      </c>
      <c r="F46">
        <v>3200</v>
      </c>
      <c r="G46">
        <v>1550</v>
      </c>
      <c r="H46">
        <v>0</v>
      </c>
    </row>
    <row r="47" spans="1:9" x14ac:dyDescent="0.2">
      <c r="A47" s="7">
        <v>42790</v>
      </c>
      <c r="B47">
        <v>75212</v>
      </c>
      <c r="C47">
        <v>20320</v>
      </c>
      <c r="D47">
        <v>0</v>
      </c>
      <c r="E47" s="159">
        <v>6.3157894736842107E-2</v>
      </c>
      <c r="F47">
        <v>3600</v>
      </c>
      <c r="G47">
        <v>1500</v>
      </c>
      <c r="H47">
        <v>0</v>
      </c>
    </row>
    <row r="48" spans="1:9" x14ac:dyDescent="0.2">
      <c r="A48" s="7">
        <v>42791</v>
      </c>
      <c r="B48">
        <v>26427</v>
      </c>
      <c r="C48">
        <v>5840</v>
      </c>
      <c r="D48">
        <v>53.7</v>
      </c>
      <c r="E48" s="159">
        <v>1</v>
      </c>
      <c r="F48">
        <v>1200</v>
      </c>
      <c r="G48">
        <v>375</v>
      </c>
      <c r="H48">
        <v>1</v>
      </c>
    </row>
    <row r="49" spans="1:8" x14ac:dyDescent="0.2">
      <c r="A49" s="7">
        <v>42793</v>
      </c>
      <c r="B49">
        <v>80672</v>
      </c>
      <c r="C49">
        <v>16980</v>
      </c>
      <c r="D49">
        <v>0</v>
      </c>
      <c r="E49" s="159">
        <v>0.1276595744680851</v>
      </c>
      <c r="F49">
        <v>2800</v>
      </c>
      <c r="G49">
        <v>1500</v>
      </c>
      <c r="H49">
        <v>0</v>
      </c>
    </row>
    <row r="50" spans="1:8" x14ac:dyDescent="0.2">
      <c r="A50" s="7">
        <v>42794</v>
      </c>
      <c r="B50">
        <v>76404</v>
      </c>
      <c r="C50">
        <v>18400</v>
      </c>
      <c r="D50">
        <v>0</v>
      </c>
      <c r="E50" s="159">
        <v>5.7471264367816091E-2</v>
      </c>
      <c r="F50">
        <v>3900</v>
      </c>
      <c r="G50">
        <v>1150</v>
      </c>
      <c r="H50">
        <v>0</v>
      </c>
    </row>
    <row r="51" spans="1:8" x14ac:dyDescent="0.2">
      <c r="A51" s="7">
        <v>42795</v>
      </c>
      <c r="B51">
        <v>73198</v>
      </c>
      <c r="C51">
        <v>16600</v>
      </c>
      <c r="D51">
        <v>0</v>
      </c>
      <c r="E51" s="159">
        <v>5.2083333333333336E-2</v>
      </c>
      <c r="F51">
        <v>3200</v>
      </c>
      <c r="G51">
        <v>1000</v>
      </c>
      <c r="H51">
        <v>0</v>
      </c>
    </row>
    <row r="52" spans="1:8" x14ac:dyDescent="0.2">
      <c r="A52" s="7">
        <v>42796</v>
      </c>
      <c r="B52">
        <v>76010</v>
      </c>
      <c r="C52">
        <v>16700</v>
      </c>
      <c r="D52">
        <v>0</v>
      </c>
      <c r="E52" s="159">
        <v>9.5238095238095233E-2</v>
      </c>
      <c r="F52">
        <v>3000</v>
      </c>
      <c r="G52">
        <v>1200</v>
      </c>
      <c r="H52">
        <v>1</v>
      </c>
    </row>
    <row r="53" spans="1:8" x14ac:dyDescent="0.2">
      <c r="A53" s="7">
        <v>42797</v>
      </c>
      <c r="B53">
        <v>90644</v>
      </c>
      <c r="C53">
        <v>23220</v>
      </c>
      <c r="D53">
        <v>0</v>
      </c>
      <c r="E53" s="159">
        <v>9.0909090909090912E-2</v>
      </c>
      <c r="F53">
        <v>4100</v>
      </c>
      <c r="G53">
        <v>1250</v>
      </c>
      <c r="H53">
        <v>7</v>
      </c>
    </row>
    <row r="54" spans="1:8" x14ac:dyDescent="0.2">
      <c r="A54" s="7">
        <v>42798</v>
      </c>
      <c r="B54">
        <v>24932</v>
      </c>
      <c r="C54">
        <v>6620</v>
      </c>
      <c r="D54">
        <v>53.7</v>
      </c>
      <c r="E54" s="159">
        <v>1</v>
      </c>
      <c r="F54">
        <v>1400</v>
      </c>
      <c r="G54">
        <v>350</v>
      </c>
      <c r="H54">
        <v>1</v>
      </c>
    </row>
    <row r="55" spans="1:8" x14ac:dyDescent="0.2">
      <c r="A55" s="7">
        <v>42800</v>
      </c>
      <c r="B55">
        <v>75084</v>
      </c>
      <c r="C55">
        <v>20340</v>
      </c>
      <c r="D55">
        <v>0</v>
      </c>
      <c r="E55" s="159">
        <v>0.08</v>
      </c>
      <c r="F55">
        <v>2800</v>
      </c>
      <c r="G55">
        <v>1680</v>
      </c>
      <c r="H55">
        <v>0</v>
      </c>
    </row>
    <row r="56" spans="1:8" x14ac:dyDescent="0.2">
      <c r="A56" s="7">
        <v>42801</v>
      </c>
      <c r="B56">
        <v>73988</v>
      </c>
      <c r="C56">
        <v>19540</v>
      </c>
      <c r="D56">
        <v>0</v>
      </c>
      <c r="E56" s="159">
        <v>7.7777777777777779E-2</v>
      </c>
      <c r="F56">
        <v>2700</v>
      </c>
      <c r="G56">
        <v>1600</v>
      </c>
      <c r="H56">
        <v>0</v>
      </c>
    </row>
    <row r="57" spans="1:8" x14ac:dyDescent="0.2">
      <c r="A57" s="7">
        <v>42802</v>
      </c>
      <c r="B57">
        <v>68120</v>
      </c>
      <c r="C57">
        <v>17200</v>
      </c>
      <c r="D57">
        <v>0</v>
      </c>
      <c r="E57" s="159">
        <v>4.0540540540540543E-2</v>
      </c>
      <c r="F57">
        <v>2800</v>
      </c>
      <c r="G57">
        <v>1160.0000000000002</v>
      </c>
      <c r="H57">
        <v>0</v>
      </c>
    </row>
    <row r="58" spans="1:8" x14ac:dyDescent="0.2">
      <c r="A58" s="7">
        <v>42803</v>
      </c>
      <c r="B58">
        <v>72444</v>
      </c>
      <c r="C58">
        <v>15540</v>
      </c>
      <c r="D58">
        <v>0</v>
      </c>
      <c r="E58" s="159">
        <v>0.13333333333333333</v>
      </c>
      <c r="F58">
        <v>3200</v>
      </c>
      <c r="G58">
        <v>1450</v>
      </c>
      <c r="H58">
        <v>0</v>
      </c>
    </row>
    <row r="59" spans="1:8" x14ac:dyDescent="0.2">
      <c r="A59" s="7">
        <v>42804</v>
      </c>
      <c r="B59">
        <v>80650</v>
      </c>
      <c r="C59">
        <v>20860</v>
      </c>
      <c r="D59">
        <v>0</v>
      </c>
      <c r="E59" s="159">
        <v>8.3333333333333329E-2</v>
      </c>
      <c r="F59">
        <v>6800</v>
      </c>
      <c r="G59">
        <v>1350</v>
      </c>
      <c r="H59">
        <v>7</v>
      </c>
    </row>
    <row r="60" spans="1:8" x14ac:dyDescent="0.2">
      <c r="A60" s="7">
        <v>42805</v>
      </c>
      <c r="B60">
        <v>27325</v>
      </c>
      <c r="C60">
        <v>4320</v>
      </c>
      <c r="D60">
        <v>53.7</v>
      </c>
      <c r="E60" s="159">
        <v>0</v>
      </c>
      <c r="F60">
        <v>1800</v>
      </c>
      <c r="G60">
        <v>325</v>
      </c>
      <c r="H60">
        <v>19</v>
      </c>
    </row>
    <row r="61" spans="1:8" x14ac:dyDescent="0.2">
      <c r="A61" s="7">
        <v>42807</v>
      </c>
      <c r="B61">
        <v>80130</v>
      </c>
      <c r="C61">
        <v>19000</v>
      </c>
      <c r="D61">
        <v>0</v>
      </c>
      <c r="E61" s="159">
        <v>0.18604651162790697</v>
      </c>
      <c r="F61">
        <v>3500</v>
      </c>
      <c r="G61">
        <v>1920</v>
      </c>
      <c r="H61">
        <v>24</v>
      </c>
    </row>
    <row r="62" spans="1:8" x14ac:dyDescent="0.2">
      <c r="A62" s="7">
        <v>42808</v>
      </c>
      <c r="B62">
        <v>81704</v>
      </c>
      <c r="C62">
        <v>17900</v>
      </c>
      <c r="D62">
        <v>0</v>
      </c>
      <c r="E62" s="159">
        <v>4.878048780487805E-2</v>
      </c>
      <c r="F62">
        <v>7600</v>
      </c>
      <c r="G62">
        <v>1450</v>
      </c>
      <c r="H62">
        <v>7</v>
      </c>
    </row>
    <row r="63" spans="1:8" x14ac:dyDescent="0.2">
      <c r="A63" s="7">
        <v>42809</v>
      </c>
      <c r="B63">
        <v>71892</v>
      </c>
      <c r="C63">
        <v>16100</v>
      </c>
      <c r="D63">
        <v>0</v>
      </c>
      <c r="E63" s="159">
        <v>0.10975609756097561</v>
      </c>
      <c r="F63">
        <v>4600</v>
      </c>
      <c r="G63">
        <v>1200</v>
      </c>
      <c r="H63">
        <v>0</v>
      </c>
    </row>
    <row r="64" spans="1:8" x14ac:dyDescent="0.2">
      <c r="A64" s="7">
        <v>42810</v>
      </c>
      <c r="B64">
        <v>71690</v>
      </c>
      <c r="C64">
        <v>17860</v>
      </c>
      <c r="D64">
        <v>0</v>
      </c>
      <c r="E64" s="159">
        <v>5.4945054945054944E-2</v>
      </c>
      <c r="F64">
        <v>3900</v>
      </c>
      <c r="G64">
        <v>1350</v>
      </c>
      <c r="H64">
        <v>0</v>
      </c>
    </row>
    <row r="65" spans="1:8" x14ac:dyDescent="0.2">
      <c r="A65" s="7">
        <v>42811</v>
      </c>
      <c r="B65">
        <v>119096</v>
      </c>
      <c r="C65">
        <v>17480</v>
      </c>
      <c r="D65">
        <v>0</v>
      </c>
      <c r="E65" s="159">
        <v>0.10714285714285714</v>
      </c>
      <c r="F65">
        <v>2900</v>
      </c>
      <c r="G65">
        <v>1350</v>
      </c>
      <c r="H65">
        <v>0</v>
      </c>
    </row>
    <row r="66" spans="1:8" x14ac:dyDescent="0.2">
      <c r="A66" s="7">
        <v>42812</v>
      </c>
      <c r="B66">
        <v>26063</v>
      </c>
      <c r="C66">
        <v>3860</v>
      </c>
      <c r="D66">
        <v>53.7</v>
      </c>
      <c r="E66" s="159">
        <v>0</v>
      </c>
      <c r="F66">
        <v>1800</v>
      </c>
      <c r="G66">
        <v>375</v>
      </c>
      <c r="H66">
        <v>0</v>
      </c>
    </row>
    <row r="67" spans="1:8" x14ac:dyDescent="0.2">
      <c r="A67" s="7">
        <v>42814</v>
      </c>
      <c r="B67">
        <v>79582</v>
      </c>
      <c r="C67">
        <v>21940</v>
      </c>
      <c r="D67">
        <v>0</v>
      </c>
      <c r="E67" s="159">
        <v>0.08</v>
      </c>
      <c r="F67">
        <v>4300</v>
      </c>
      <c r="G67">
        <v>1620</v>
      </c>
      <c r="H67">
        <v>0</v>
      </c>
    </row>
    <row r="68" spans="1:8" x14ac:dyDescent="0.2">
      <c r="A68" s="7">
        <v>42815</v>
      </c>
      <c r="B68">
        <v>70928</v>
      </c>
      <c r="C68">
        <v>20020</v>
      </c>
      <c r="D68">
        <v>0</v>
      </c>
      <c r="E68" s="159">
        <v>9.375E-2</v>
      </c>
      <c r="F68">
        <v>4800</v>
      </c>
      <c r="G68">
        <v>1650</v>
      </c>
      <c r="H68">
        <v>0</v>
      </c>
    </row>
    <row r="69" spans="1:8" x14ac:dyDescent="0.2">
      <c r="A69" s="7">
        <v>42816</v>
      </c>
      <c r="B69">
        <v>97210</v>
      </c>
      <c r="C69">
        <v>23560</v>
      </c>
      <c r="D69">
        <v>0</v>
      </c>
      <c r="E69" s="159">
        <v>5.4945054945054944E-2</v>
      </c>
      <c r="F69">
        <v>4100</v>
      </c>
      <c r="G69">
        <v>1080</v>
      </c>
      <c r="H69">
        <v>0</v>
      </c>
    </row>
    <row r="70" spans="1:8" x14ac:dyDescent="0.2">
      <c r="A70" s="7">
        <v>42817</v>
      </c>
      <c r="B70">
        <v>92960</v>
      </c>
      <c r="C70">
        <v>20400</v>
      </c>
      <c r="D70">
        <v>0</v>
      </c>
      <c r="E70" s="159">
        <v>3.5294117647058823E-2</v>
      </c>
      <c r="F70">
        <v>3000</v>
      </c>
      <c r="G70">
        <v>1350</v>
      </c>
      <c r="H70">
        <v>0</v>
      </c>
    </row>
    <row r="71" spans="1:8" x14ac:dyDescent="0.2">
      <c r="A71" s="7">
        <v>42818</v>
      </c>
      <c r="B71">
        <v>71572</v>
      </c>
      <c r="C71">
        <v>17940</v>
      </c>
      <c r="D71">
        <v>0</v>
      </c>
      <c r="E71" s="159">
        <v>7.4999999999999997E-2</v>
      </c>
      <c r="F71">
        <v>3900</v>
      </c>
      <c r="G71">
        <v>1600</v>
      </c>
      <c r="H71">
        <v>0</v>
      </c>
    </row>
    <row r="72" spans="1:8" x14ac:dyDescent="0.2">
      <c r="A72" s="7">
        <v>42818</v>
      </c>
      <c r="B72">
        <v>79588</v>
      </c>
      <c r="C72">
        <v>19960</v>
      </c>
      <c r="D72">
        <v>0</v>
      </c>
      <c r="E72" s="159">
        <v>0</v>
      </c>
      <c r="F72">
        <v>4200</v>
      </c>
      <c r="G72">
        <v>1300</v>
      </c>
      <c r="H72">
        <v>0</v>
      </c>
    </row>
    <row r="73" spans="1:8" x14ac:dyDescent="0.2">
      <c r="A73" s="7">
        <v>42819</v>
      </c>
      <c r="B73">
        <v>29724</v>
      </c>
      <c r="C73">
        <v>3540</v>
      </c>
      <c r="D73">
        <v>53.7</v>
      </c>
      <c r="E73" s="159">
        <v>0</v>
      </c>
      <c r="F73">
        <v>1200</v>
      </c>
      <c r="G73">
        <v>350</v>
      </c>
      <c r="H73">
        <v>19</v>
      </c>
    </row>
    <row r="74" spans="1:8" x14ac:dyDescent="0.2">
      <c r="A74" s="7">
        <v>42821</v>
      </c>
      <c r="B74">
        <v>74496</v>
      </c>
      <c r="C74">
        <v>18680</v>
      </c>
      <c r="D74">
        <v>0</v>
      </c>
      <c r="E74" s="159">
        <v>8.7499999999999994E-2</v>
      </c>
      <c r="F74">
        <v>3400</v>
      </c>
      <c r="G74">
        <v>1680</v>
      </c>
      <c r="H74">
        <v>0</v>
      </c>
    </row>
    <row r="75" spans="1:8" x14ac:dyDescent="0.2">
      <c r="A75" s="7">
        <v>42822</v>
      </c>
      <c r="B75">
        <v>73770</v>
      </c>
      <c r="C75">
        <v>15580</v>
      </c>
      <c r="D75">
        <v>0</v>
      </c>
      <c r="E75" s="159">
        <v>0.27586206896551724</v>
      </c>
      <c r="F75">
        <v>4200</v>
      </c>
      <c r="G75">
        <v>1450</v>
      </c>
      <c r="H75">
        <v>25</v>
      </c>
    </row>
    <row r="76" spans="1:8" x14ac:dyDescent="0.2">
      <c r="A76" s="7">
        <v>42823</v>
      </c>
      <c r="B76">
        <v>84720</v>
      </c>
      <c r="C76">
        <v>20120</v>
      </c>
      <c r="D76">
        <v>0</v>
      </c>
      <c r="E76" s="159">
        <v>0.1951219512195122</v>
      </c>
      <c r="F76">
        <v>4500</v>
      </c>
      <c r="G76">
        <v>1160.0000000000002</v>
      </c>
      <c r="H76">
        <v>23</v>
      </c>
    </row>
    <row r="77" spans="1:8" x14ac:dyDescent="0.2">
      <c r="A77" s="7">
        <v>42824</v>
      </c>
      <c r="B77">
        <v>74160</v>
      </c>
      <c r="C77">
        <v>18900</v>
      </c>
      <c r="D77">
        <v>0</v>
      </c>
      <c r="E77" s="159">
        <v>0.17142857142857143</v>
      </c>
      <c r="F77">
        <v>4000</v>
      </c>
      <c r="G77">
        <v>1200</v>
      </c>
      <c r="H77">
        <v>23</v>
      </c>
    </row>
    <row r="78" spans="1:8" x14ac:dyDescent="0.2">
      <c r="A78" s="7">
        <v>42825</v>
      </c>
      <c r="B78">
        <v>88818</v>
      </c>
      <c r="C78">
        <v>18800</v>
      </c>
      <c r="D78">
        <v>0</v>
      </c>
      <c r="E78" s="159">
        <v>0.203125</v>
      </c>
      <c r="F78">
        <v>3900</v>
      </c>
      <c r="G78">
        <v>1500</v>
      </c>
      <c r="H78">
        <v>38</v>
      </c>
    </row>
    <row r="79" spans="1:8" x14ac:dyDescent="0.2">
      <c r="A79" s="7">
        <v>42826</v>
      </c>
      <c r="B79">
        <v>26351</v>
      </c>
      <c r="C79">
        <v>3640</v>
      </c>
      <c r="D79">
        <v>53.7</v>
      </c>
      <c r="E79" s="159">
        <v>1</v>
      </c>
      <c r="F79">
        <v>1500</v>
      </c>
      <c r="G79">
        <v>325</v>
      </c>
      <c r="H79">
        <v>2</v>
      </c>
    </row>
    <row r="80" spans="1:8" x14ac:dyDescent="0.2">
      <c r="A80" s="7">
        <v>42828</v>
      </c>
      <c r="B80">
        <v>76722</v>
      </c>
      <c r="C80">
        <v>16960</v>
      </c>
      <c r="D80">
        <v>0</v>
      </c>
      <c r="E80" s="159">
        <v>8.1632653061224483E-2</v>
      </c>
      <c r="F80">
        <v>3700</v>
      </c>
      <c r="G80">
        <v>1980</v>
      </c>
      <c r="H80">
        <v>0</v>
      </c>
    </row>
    <row r="81" spans="1:8" x14ac:dyDescent="0.2">
      <c r="A81" s="7">
        <v>42828</v>
      </c>
      <c r="B81">
        <v>67266</v>
      </c>
      <c r="C81">
        <v>17300</v>
      </c>
      <c r="D81">
        <v>0</v>
      </c>
      <c r="E81" s="159">
        <v>8.3333333333333329E-2</v>
      </c>
      <c r="F81">
        <v>4600</v>
      </c>
      <c r="G81">
        <v>1920</v>
      </c>
      <c r="H81">
        <v>0</v>
      </c>
    </row>
    <row r="82" spans="1:8" x14ac:dyDescent="0.2">
      <c r="A82" s="7">
        <v>42829</v>
      </c>
      <c r="B82">
        <v>72518</v>
      </c>
      <c r="C82">
        <v>16960</v>
      </c>
      <c r="D82">
        <v>0</v>
      </c>
      <c r="E82" s="159">
        <v>6.8965517241379309E-2</v>
      </c>
      <c r="F82">
        <v>4700</v>
      </c>
      <c r="G82">
        <v>1500</v>
      </c>
      <c r="H82">
        <v>0</v>
      </c>
    </row>
    <row r="83" spans="1:8" x14ac:dyDescent="0.2">
      <c r="A83" s="7">
        <v>42830</v>
      </c>
      <c r="B83">
        <v>79742</v>
      </c>
      <c r="C83">
        <v>15300</v>
      </c>
      <c r="D83">
        <v>0</v>
      </c>
      <c r="E83" s="159">
        <v>6.8965517241379309E-2</v>
      </c>
      <c r="F83">
        <v>4100</v>
      </c>
      <c r="G83">
        <v>1240</v>
      </c>
      <c r="H83">
        <v>0</v>
      </c>
    </row>
    <row r="84" spans="1:8" x14ac:dyDescent="0.2">
      <c r="A84" s="7">
        <v>42831</v>
      </c>
      <c r="B84">
        <v>75404</v>
      </c>
      <c r="C84">
        <v>18220</v>
      </c>
      <c r="D84">
        <v>0</v>
      </c>
      <c r="E84" s="159">
        <v>3.614457831325301E-2</v>
      </c>
      <c r="F84">
        <v>3800</v>
      </c>
      <c r="G84">
        <v>1450</v>
      </c>
      <c r="H84">
        <v>0</v>
      </c>
    </row>
    <row r="85" spans="1:8" x14ac:dyDescent="0.2">
      <c r="A85" s="7">
        <v>42832</v>
      </c>
      <c r="B85">
        <v>86940</v>
      </c>
      <c r="C85">
        <v>23360</v>
      </c>
      <c r="D85">
        <v>0</v>
      </c>
      <c r="E85" s="159">
        <v>7.2164948453608241E-2</v>
      </c>
      <c r="F85">
        <v>3800</v>
      </c>
      <c r="G85">
        <v>1600</v>
      </c>
      <c r="H85">
        <v>0</v>
      </c>
    </row>
    <row r="86" spans="1:8" x14ac:dyDescent="0.2">
      <c r="A86" s="7">
        <v>42833</v>
      </c>
      <c r="B86">
        <v>21192</v>
      </c>
      <c r="C86">
        <v>1920</v>
      </c>
      <c r="D86">
        <v>53.7</v>
      </c>
      <c r="E86" s="159">
        <v>0</v>
      </c>
      <c r="F86">
        <v>1900</v>
      </c>
      <c r="G86">
        <v>350</v>
      </c>
      <c r="H86">
        <v>0</v>
      </c>
    </row>
    <row r="87" spans="1:8" x14ac:dyDescent="0.2">
      <c r="A87" s="7">
        <v>42835</v>
      </c>
      <c r="B87">
        <v>74802</v>
      </c>
      <c r="C87">
        <v>16600</v>
      </c>
      <c r="D87">
        <v>0</v>
      </c>
      <c r="E87" s="159">
        <v>0.1</v>
      </c>
      <c r="F87">
        <v>2300</v>
      </c>
      <c r="G87">
        <v>1859.9999999999998</v>
      </c>
      <c r="H87">
        <v>0</v>
      </c>
    </row>
    <row r="88" spans="1:8" x14ac:dyDescent="0.2">
      <c r="A88" s="7">
        <v>42836</v>
      </c>
      <c r="B88">
        <v>69768</v>
      </c>
      <c r="C88">
        <v>17460</v>
      </c>
      <c r="D88">
        <v>0</v>
      </c>
      <c r="E88" s="159">
        <v>6.8181818181818177E-2</v>
      </c>
      <c r="F88">
        <v>4000</v>
      </c>
      <c r="G88">
        <v>1500</v>
      </c>
      <c r="H88">
        <v>0</v>
      </c>
    </row>
    <row r="89" spans="1:8" x14ac:dyDescent="0.2">
      <c r="A89" s="7">
        <v>42837</v>
      </c>
      <c r="B89">
        <v>97140</v>
      </c>
      <c r="C89">
        <v>17660</v>
      </c>
      <c r="D89">
        <v>0</v>
      </c>
      <c r="E89" s="159">
        <v>0.1</v>
      </c>
      <c r="F89">
        <v>1100</v>
      </c>
      <c r="G89">
        <v>1280</v>
      </c>
      <c r="H89">
        <v>54</v>
      </c>
    </row>
    <row r="90" spans="1:8" x14ac:dyDescent="0.2">
      <c r="A90" s="7">
        <v>42839</v>
      </c>
      <c r="B90">
        <v>86624</v>
      </c>
      <c r="C90">
        <v>27060</v>
      </c>
      <c r="D90">
        <v>0</v>
      </c>
      <c r="E90" s="159">
        <v>0.21649484536082475</v>
      </c>
      <c r="F90">
        <v>3100</v>
      </c>
      <c r="G90">
        <v>1500</v>
      </c>
      <c r="H90">
        <v>0</v>
      </c>
    </row>
    <row r="91" spans="1:8" x14ac:dyDescent="0.2">
      <c r="A91" s="7">
        <v>42840</v>
      </c>
      <c r="B91">
        <v>21015</v>
      </c>
      <c r="C91">
        <v>2980</v>
      </c>
      <c r="D91">
        <v>53.7</v>
      </c>
      <c r="E91" s="159">
        <v>0</v>
      </c>
      <c r="F91">
        <v>1600</v>
      </c>
      <c r="G91">
        <v>325</v>
      </c>
      <c r="H91">
        <v>0</v>
      </c>
    </row>
    <row r="92" spans="1:8" x14ac:dyDescent="0.2">
      <c r="A92" s="7">
        <v>42843</v>
      </c>
      <c r="B92">
        <v>78366</v>
      </c>
      <c r="C92">
        <v>16500</v>
      </c>
      <c r="D92">
        <v>0</v>
      </c>
      <c r="E92" s="159">
        <v>5.4054054054054057E-2</v>
      </c>
      <c r="F92">
        <v>3800</v>
      </c>
      <c r="G92">
        <v>1450</v>
      </c>
      <c r="H92">
        <v>0</v>
      </c>
    </row>
    <row r="93" spans="1:8" x14ac:dyDescent="0.2">
      <c r="A93" s="7">
        <v>42843</v>
      </c>
      <c r="B93">
        <v>74530</v>
      </c>
      <c r="C93">
        <v>18680</v>
      </c>
      <c r="D93">
        <v>0</v>
      </c>
      <c r="E93" s="159">
        <v>8.8888888888888892E-2</v>
      </c>
      <c r="F93">
        <v>4900</v>
      </c>
      <c r="G93">
        <v>1250</v>
      </c>
      <c r="H93">
        <v>0</v>
      </c>
    </row>
    <row r="94" spans="1:8" x14ac:dyDescent="0.2">
      <c r="A94" s="7">
        <v>42844</v>
      </c>
      <c r="B94">
        <v>72476</v>
      </c>
      <c r="C94">
        <v>16500</v>
      </c>
      <c r="D94">
        <v>0</v>
      </c>
      <c r="E94" s="159">
        <v>4.6511627906976744E-2</v>
      </c>
      <c r="F94">
        <v>3600</v>
      </c>
      <c r="G94">
        <v>1200</v>
      </c>
      <c r="H94">
        <v>0</v>
      </c>
    </row>
    <row r="95" spans="1:8" x14ac:dyDescent="0.2">
      <c r="A95" s="7">
        <v>42845</v>
      </c>
      <c r="B95">
        <v>64424</v>
      </c>
      <c r="C95">
        <v>17460</v>
      </c>
      <c r="D95">
        <v>0</v>
      </c>
      <c r="E95" s="159">
        <v>7.8947368421052627E-2</v>
      </c>
      <c r="F95">
        <v>2400</v>
      </c>
      <c r="G95">
        <v>1450</v>
      </c>
      <c r="H95">
        <v>0</v>
      </c>
    </row>
    <row r="96" spans="1:8" x14ac:dyDescent="0.2">
      <c r="A96" s="7">
        <v>42847</v>
      </c>
      <c r="B96">
        <v>27385</v>
      </c>
      <c r="C96">
        <v>4500</v>
      </c>
      <c r="D96">
        <v>53.7</v>
      </c>
      <c r="E96" s="159">
        <v>0</v>
      </c>
      <c r="F96">
        <v>1700</v>
      </c>
      <c r="G96">
        <v>325</v>
      </c>
      <c r="H96">
        <v>0</v>
      </c>
    </row>
    <row r="97" spans="1:8" x14ac:dyDescent="0.2">
      <c r="A97" s="7">
        <v>42850</v>
      </c>
      <c r="B97">
        <v>61082</v>
      </c>
      <c r="C97">
        <v>16280</v>
      </c>
      <c r="D97">
        <v>0</v>
      </c>
      <c r="E97" s="159">
        <v>3.7037037037037035E-2</v>
      </c>
      <c r="F97">
        <v>3400</v>
      </c>
      <c r="G97">
        <v>1650</v>
      </c>
      <c r="H97">
        <v>0</v>
      </c>
    </row>
    <row r="98" spans="1:8" x14ac:dyDescent="0.2">
      <c r="A98" s="7">
        <v>42851</v>
      </c>
      <c r="B98">
        <v>63162</v>
      </c>
      <c r="C98">
        <v>17020</v>
      </c>
      <c r="D98">
        <v>0</v>
      </c>
      <c r="E98" s="159">
        <v>0</v>
      </c>
      <c r="F98">
        <v>3300</v>
      </c>
      <c r="G98">
        <v>1240</v>
      </c>
      <c r="H98">
        <v>0</v>
      </c>
    </row>
    <row r="99" spans="1:8" x14ac:dyDescent="0.2">
      <c r="A99" s="7">
        <v>42852</v>
      </c>
      <c r="B99">
        <v>76110</v>
      </c>
      <c r="C99">
        <v>22540</v>
      </c>
      <c r="D99">
        <v>0</v>
      </c>
      <c r="E99" s="159">
        <v>6.8965517241379309E-2</v>
      </c>
      <c r="F99">
        <v>3800</v>
      </c>
      <c r="G99">
        <v>1450</v>
      </c>
      <c r="H99">
        <v>0</v>
      </c>
    </row>
    <row r="100" spans="1:8" x14ac:dyDescent="0.2">
      <c r="A100" s="7">
        <v>42853</v>
      </c>
      <c r="B100">
        <v>75476</v>
      </c>
      <c r="C100">
        <v>19260</v>
      </c>
      <c r="D100">
        <v>0</v>
      </c>
      <c r="E100" s="159">
        <v>6.6666666666666666E-2</v>
      </c>
      <c r="F100">
        <v>2100</v>
      </c>
      <c r="G100">
        <v>1450</v>
      </c>
      <c r="H100">
        <v>0</v>
      </c>
    </row>
    <row r="101" spans="1:8" x14ac:dyDescent="0.2">
      <c r="A101" s="7">
        <v>42854</v>
      </c>
      <c r="B101">
        <v>22068</v>
      </c>
      <c r="C101">
        <v>3260</v>
      </c>
      <c r="D101">
        <v>53.7</v>
      </c>
      <c r="E101" s="159">
        <v>0</v>
      </c>
      <c r="F101">
        <v>3000</v>
      </c>
      <c r="G101">
        <v>350</v>
      </c>
      <c r="H101">
        <v>0</v>
      </c>
    </row>
    <row r="102" spans="1:8" x14ac:dyDescent="0.2">
      <c r="A102" s="7">
        <v>42857</v>
      </c>
      <c r="B102">
        <v>71670</v>
      </c>
      <c r="C102">
        <v>15800</v>
      </c>
      <c r="D102">
        <v>0</v>
      </c>
      <c r="E102" s="159">
        <v>0.14893617021276595</v>
      </c>
      <c r="F102">
        <v>3700</v>
      </c>
      <c r="G102">
        <v>1700</v>
      </c>
      <c r="H102">
        <v>0</v>
      </c>
    </row>
    <row r="103" spans="1:8" x14ac:dyDescent="0.2">
      <c r="A103" s="7">
        <v>42859</v>
      </c>
      <c r="B103">
        <v>84940</v>
      </c>
      <c r="C103">
        <v>21140</v>
      </c>
      <c r="D103">
        <v>0</v>
      </c>
      <c r="E103" s="159">
        <v>6.6666666666666666E-2</v>
      </c>
      <c r="F103">
        <v>3600</v>
      </c>
      <c r="G103">
        <v>1500</v>
      </c>
      <c r="H103">
        <v>0</v>
      </c>
    </row>
    <row r="104" spans="1:8" x14ac:dyDescent="0.2">
      <c r="A104" s="7">
        <v>42860</v>
      </c>
      <c r="B104">
        <v>80330</v>
      </c>
      <c r="C104">
        <v>21000</v>
      </c>
      <c r="D104">
        <v>0</v>
      </c>
      <c r="E104" s="159">
        <v>3.2608695652173912E-2</v>
      </c>
      <c r="F104">
        <v>4000</v>
      </c>
      <c r="G104">
        <v>1400</v>
      </c>
      <c r="H104">
        <v>0</v>
      </c>
    </row>
    <row r="105" spans="1:8" x14ac:dyDescent="0.2">
      <c r="A105" s="7">
        <v>42861</v>
      </c>
      <c r="B105">
        <v>26998</v>
      </c>
      <c r="C105">
        <v>3840</v>
      </c>
      <c r="D105">
        <v>53.7</v>
      </c>
      <c r="E105" s="159">
        <v>0</v>
      </c>
      <c r="F105">
        <v>900</v>
      </c>
      <c r="G105">
        <v>300</v>
      </c>
      <c r="H105">
        <v>0</v>
      </c>
    </row>
    <row r="106" spans="1:8" x14ac:dyDescent="0.2">
      <c r="A106" s="7">
        <v>42864</v>
      </c>
      <c r="B106">
        <v>75980</v>
      </c>
      <c r="C106">
        <v>16580</v>
      </c>
      <c r="D106">
        <v>0</v>
      </c>
      <c r="E106" s="159">
        <v>4.9019607843137254E-2</v>
      </c>
      <c r="F106">
        <v>4900</v>
      </c>
      <c r="G106">
        <v>1650</v>
      </c>
      <c r="H106">
        <v>0</v>
      </c>
    </row>
    <row r="107" spans="1:8" x14ac:dyDescent="0.2">
      <c r="A107" s="7">
        <v>42865</v>
      </c>
      <c r="B107">
        <v>78912</v>
      </c>
      <c r="C107">
        <v>17460</v>
      </c>
      <c r="D107">
        <v>0</v>
      </c>
      <c r="E107" s="159">
        <v>6.25E-2</v>
      </c>
      <c r="F107">
        <v>4700</v>
      </c>
      <c r="G107">
        <v>1360.0000000000002</v>
      </c>
      <c r="H107">
        <v>0</v>
      </c>
    </row>
    <row r="108" spans="1:8" x14ac:dyDescent="0.2">
      <c r="A108" s="7">
        <v>42866</v>
      </c>
      <c r="B108">
        <v>65310</v>
      </c>
      <c r="C108">
        <v>16100</v>
      </c>
      <c r="D108">
        <v>0</v>
      </c>
      <c r="E108" s="159">
        <v>6.5789473684210523E-2</v>
      </c>
      <c r="F108">
        <v>3500</v>
      </c>
      <c r="G108">
        <v>1700</v>
      </c>
      <c r="H108">
        <v>0</v>
      </c>
    </row>
    <row r="109" spans="1:8" x14ac:dyDescent="0.2">
      <c r="A109" s="7">
        <v>42867</v>
      </c>
      <c r="B109">
        <v>78742</v>
      </c>
      <c r="C109">
        <v>24040</v>
      </c>
      <c r="D109">
        <v>0</v>
      </c>
      <c r="E109" s="159">
        <v>6.5789473684210523E-2</v>
      </c>
      <c r="F109">
        <v>4300</v>
      </c>
      <c r="G109">
        <v>1350</v>
      </c>
      <c r="H109">
        <v>0</v>
      </c>
    </row>
    <row r="110" spans="1:8" x14ac:dyDescent="0.2">
      <c r="A110" s="7">
        <v>42868</v>
      </c>
      <c r="B110">
        <v>24444</v>
      </c>
      <c r="C110">
        <v>3660</v>
      </c>
      <c r="D110">
        <v>53.7</v>
      </c>
      <c r="E110" s="159">
        <v>1</v>
      </c>
      <c r="F110">
        <v>2400</v>
      </c>
      <c r="G110">
        <v>350</v>
      </c>
      <c r="H110">
        <v>0</v>
      </c>
    </row>
    <row r="111" spans="1:8" x14ac:dyDescent="0.2">
      <c r="A111" s="7">
        <v>42870</v>
      </c>
      <c r="B111">
        <v>74616</v>
      </c>
      <c r="C111">
        <v>15800</v>
      </c>
      <c r="D111">
        <v>0</v>
      </c>
      <c r="E111" s="159">
        <v>0.14432989690721648</v>
      </c>
      <c r="F111">
        <v>4500</v>
      </c>
      <c r="G111">
        <v>1739.9999999999998</v>
      </c>
      <c r="H111">
        <v>0</v>
      </c>
    </row>
    <row r="112" spans="1:8" x14ac:dyDescent="0.2">
      <c r="A112" s="7">
        <v>42871</v>
      </c>
      <c r="B112">
        <v>81242</v>
      </c>
      <c r="C112">
        <v>18220</v>
      </c>
      <c r="D112">
        <v>0</v>
      </c>
      <c r="E112" s="159">
        <v>5.434782608695652E-2</v>
      </c>
      <c r="F112">
        <v>3800</v>
      </c>
      <c r="G112">
        <v>1350</v>
      </c>
      <c r="H112">
        <v>0</v>
      </c>
    </row>
    <row r="113" spans="1:8" x14ac:dyDescent="0.2">
      <c r="A113" s="7">
        <v>42872</v>
      </c>
      <c r="B113">
        <v>66384</v>
      </c>
      <c r="C113">
        <v>18080</v>
      </c>
      <c r="D113">
        <v>0</v>
      </c>
      <c r="E113" s="159">
        <v>8.9743589743589744E-2</v>
      </c>
      <c r="F113">
        <v>2800</v>
      </c>
      <c r="G113">
        <v>1120</v>
      </c>
      <c r="H113">
        <v>0</v>
      </c>
    </row>
    <row r="114" spans="1:8" x14ac:dyDescent="0.2">
      <c r="A114" s="7">
        <v>42873</v>
      </c>
      <c r="B114">
        <v>71368</v>
      </c>
      <c r="C114">
        <v>18180</v>
      </c>
      <c r="D114">
        <v>0</v>
      </c>
      <c r="E114" s="159">
        <v>7.9545454545454544E-2</v>
      </c>
      <c r="F114">
        <v>3000</v>
      </c>
      <c r="G114">
        <v>1350</v>
      </c>
      <c r="H114">
        <v>0</v>
      </c>
    </row>
    <row r="115" spans="1:8" x14ac:dyDescent="0.2">
      <c r="A115" s="7">
        <v>42874</v>
      </c>
      <c r="B115">
        <v>82536</v>
      </c>
      <c r="C115">
        <v>16800</v>
      </c>
      <c r="D115">
        <v>0</v>
      </c>
      <c r="E115" s="159">
        <v>9.1954022988505746E-2</v>
      </c>
      <c r="F115">
        <v>3600</v>
      </c>
      <c r="G115">
        <v>1350</v>
      </c>
      <c r="H115">
        <v>0</v>
      </c>
    </row>
    <row r="116" spans="1:8" x14ac:dyDescent="0.2">
      <c r="A116" s="7">
        <v>42875</v>
      </c>
      <c r="B116">
        <v>25096</v>
      </c>
      <c r="C116">
        <v>3360</v>
      </c>
      <c r="D116">
        <v>53.7</v>
      </c>
      <c r="E116" s="159">
        <v>0</v>
      </c>
      <c r="F116">
        <v>1600</v>
      </c>
      <c r="G116">
        <v>350</v>
      </c>
      <c r="H116">
        <v>3</v>
      </c>
    </row>
    <row r="117" spans="1:8" x14ac:dyDescent="0.2">
      <c r="A117" s="7">
        <v>42877</v>
      </c>
      <c r="B117">
        <v>73846</v>
      </c>
      <c r="C117">
        <v>15120</v>
      </c>
      <c r="D117">
        <v>0</v>
      </c>
      <c r="E117" s="159">
        <v>0.1125</v>
      </c>
      <c r="F117">
        <v>3700</v>
      </c>
      <c r="G117">
        <v>1500</v>
      </c>
      <c r="H117">
        <v>0</v>
      </c>
    </row>
    <row r="118" spans="1:8" x14ac:dyDescent="0.2">
      <c r="A118" s="7">
        <v>42878</v>
      </c>
      <c r="B118">
        <v>111456</v>
      </c>
      <c r="C118">
        <v>16740</v>
      </c>
      <c r="D118">
        <v>0</v>
      </c>
      <c r="E118" s="159">
        <v>7.2289156626506021E-2</v>
      </c>
      <c r="F118">
        <v>4100</v>
      </c>
      <c r="G118">
        <v>1550</v>
      </c>
      <c r="H118">
        <v>0</v>
      </c>
    </row>
    <row r="119" spans="1:8" x14ac:dyDescent="0.2">
      <c r="A119" s="7">
        <v>42879</v>
      </c>
      <c r="B119">
        <v>72440</v>
      </c>
      <c r="C119">
        <v>20580</v>
      </c>
      <c r="D119">
        <v>0</v>
      </c>
      <c r="E119" s="159">
        <v>4.4444444444444446E-2</v>
      </c>
      <c r="F119">
        <v>4300</v>
      </c>
      <c r="G119">
        <v>1240</v>
      </c>
      <c r="H119">
        <v>0</v>
      </c>
    </row>
    <row r="120" spans="1:8" x14ac:dyDescent="0.2">
      <c r="A120" s="7">
        <v>42881</v>
      </c>
      <c r="B120">
        <v>48036</v>
      </c>
      <c r="C120">
        <v>13020</v>
      </c>
      <c r="D120">
        <v>0</v>
      </c>
      <c r="E120" s="159">
        <v>5.0632911392405063E-2</v>
      </c>
      <c r="F120">
        <v>2100</v>
      </c>
      <c r="G120">
        <v>1250</v>
      </c>
      <c r="H120">
        <v>0</v>
      </c>
    </row>
    <row r="121" spans="1:8" x14ac:dyDescent="0.2">
      <c r="A121" s="7">
        <v>42882</v>
      </c>
      <c r="B121">
        <v>18881</v>
      </c>
      <c r="C121">
        <v>2880</v>
      </c>
      <c r="D121">
        <v>53.7</v>
      </c>
      <c r="E121" s="159">
        <v>0</v>
      </c>
      <c r="F121">
        <v>1400</v>
      </c>
      <c r="G121">
        <v>375</v>
      </c>
      <c r="H121">
        <v>0</v>
      </c>
    </row>
    <row r="122" spans="1:8" x14ac:dyDescent="0.2">
      <c r="A122" s="7">
        <v>42886</v>
      </c>
      <c r="B122">
        <v>75870</v>
      </c>
      <c r="C122">
        <v>16380</v>
      </c>
      <c r="D122">
        <v>0</v>
      </c>
      <c r="E122" s="159">
        <v>4.0816326530612242E-2</v>
      </c>
      <c r="F122">
        <v>4100</v>
      </c>
      <c r="G122">
        <v>1240</v>
      </c>
      <c r="H122">
        <v>0</v>
      </c>
    </row>
    <row r="123" spans="1:8" x14ac:dyDescent="0.2">
      <c r="A123" s="7">
        <v>42887</v>
      </c>
      <c r="B123">
        <v>74082</v>
      </c>
      <c r="C123">
        <v>17940</v>
      </c>
      <c r="D123">
        <v>0</v>
      </c>
      <c r="E123" s="159">
        <v>6.097560975609756E-2</v>
      </c>
      <c r="F123">
        <v>4000</v>
      </c>
      <c r="G123">
        <v>1300</v>
      </c>
      <c r="H123">
        <v>0</v>
      </c>
    </row>
    <row r="124" spans="1:8" x14ac:dyDescent="0.2">
      <c r="A124" s="7">
        <v>42888</v>
      </c>
      <c r="B124">
        <v>81532</v>
      </c>
      <c r="C124">
        <v>23760</v>
      </c>
      <c r="D124">
        <v>0</v>
      </c>
      <c r="E124" s="159">
        <v>5.2083333333333336E-2</v>
      </c>
      <c r="F124">
        <v>3900</v>
      </c>
      <c r="G124">
        <v>1350</v>
      </c>
      <c r="H124">
        <v>0</v>
      </c>
    </row>
    <row r="125" spans="1:8" x14ac:dyDescent="0.2">
      <c r="A125" s="7">
        <v>42889</v>
      </c>
      <c r="B125">
        <v>29570</v>
      </c>
      <c r="C125">
        <v>3360</v>
      </c>
      <c r="D125">
        <v>53.7</v>
      </c>
      <c r="E125" s="159">
        <v>0</v>
      </c>
      <c r="F125">
        <v>2300</v>
      </c>
      <c r="G125">
        <v>350</v>
      </c>
      <c r="H125">
        <v>0</v>
      </c>
    </row>
    <row r="126" spans="1:8" x14ac:dyDescent="0.2">
      <c r="A126" s="7">
        <v>42892</v>
      </c>
      <c r="B126">
        <v>71934</v>
      </c>
      <c r="C126">
        <v>18860</v>
      </c>
      <c r="D126">
        <v>0</v>
      </c>
      <c r="E126" s="159">
        <v>7.1428571428571425E-2</v>
      </c>
      <c r="F126">
        <v>2900</v>
      </c>
      <c r="G126">
        <v>1650</v>
      </c>
      <c r="H126">
        <v>0</v>
      </c>
    </row>
    <row r="127" spans="1:8" x14ac:dyDescent="0.2">
      <c r="A127" s="7">
        <v>42893</v>
      </c>
      <c r="B127">
        <v>94348</v>
      </c>
      <c r="C127">
        <v>19720</v>
      </c>
      <c r="D127">
        <v>0</v>
      </c>
      <c r="E127" s="159">
        <v>6.6666666666666666E-2</v>
      </c>
      <c r="F127">
        <v>4500</v>
      </c>
      <c r="G127">
        <v>1320</v>
      </c>
      <c r="H127">
        <v>0</v>
      </c>
    </row>
    <row r="128" spans="1:8" x14ac:dyDescent="0.2">
      <c r="A128" s="7">
        <v>42894</v>
      </c>
      <c r="B128">
        <v>62956</v>
      </c>
      <c r="C128">
        <v>14300</v>
      </c>
      <c r="D128">
        <v>0</v>
      </c>
      <c r="E128" s="159">
        <v>6.0240963855421686E-2</v>
      </c>
      <c r="F128">
        <v>4200</v>
      </c>
      <c r="G128">
        <v>1500</v>
      </c>
      <c r="H128">
        <v>0</v>
      </c>
    </row>
    <row r="129" spans="1:8" x14ac:dyDescent="0.2">
      <c r="A129" s="7">
        <v>42894</v>
      </c>
      <c r="B129">
        <v>68886</v>
      </c>
      <c r="C129">
        <v>14300</v>
      </c>
      <c r="D129">
        <v>0</v>
      </c>
      <c r="E129" s="159">
        <v>4.878048780487805E-2</v>
      </c>
      <c r="F129">
        <v>4200</v>
      </c>
      <c r="G129">
        <v>1500</v>
      </c>
      <c r="H129">
        <v>0</v>
      </c>
    </row>
    <row r="130" spans="1:8" x14ac:dyDescent="0.2">
      <c r="A130" s="7">
        <v>42895</v>
      </c>
      <c r="B130">
        <v>72054</v>
      </c>
      <c r="C130">
        <v>21840</v>
      </c>
      <c r="D130">
        <v>0</v>
      </c>
      <c r="E130" s="159">
        <v>2.247191011235955E-2</v>
      </c>
      <c r="F130">
        <v>4100</v>
      </c>
      <c r="G130">
        <v>1600</v>
      </c>
      <c r="H130">
        <v>0</v>
      </c>
    </row>
    <row r="131" spans="1:8" x14ac:dyDescent="0.2">
      <c r="A131" s="7">
        <v>42896</v>
      </c>
      <c r="B131">
        <v>27747</v>
      </c>
      <c r="C131">
        <v>3180</v>
      </c>
      <c r="D131">
        <v>53.7</v>
      </c>
      <c r="E131" s="159">
        <v>0</v>
      </c>
      <c r="F131">
        <v>1000</v>
      </c>
      <c r="G131">
        <v>275</v>
      </c>
      <c r="H131">
        <v>18</v>
      </c>
    </row>
    <row r="132" spans="1:8" x14ac:dyDescent="0.2">
      <c r="A132" s="7">
        <v>42899</v>
      </c>
      <c r="B132">
        <v>71032</v>
      </c>
      <c r="C132">
        <v>16980</v>
      </c>
      <c r="D132">
        <v>0</v>
      </c>
      <c r="E132" s="159">
        <v>5.9523809523809521E-2</v>
      </c>
      <c r="F132">
        <v>4700</v>
      </c>
      <c r="G132">
        <v>1550</v>
      </c>
      <c r="H132">
        <v>0</v>
      </c>
    </row>
    <row r="133" spans="1:8" x14ac:dyDescent="0.2">
      <c r="A133" s="7">
        <v>42901</v>
      </c>
      <c r="B133">
        <v>63306</v>
      </c>
      <c r="C133">
        <v>17360</v>
      </c>
      <c r="D133">
        <v>0</v>
      </c>
      <c r="E133" s="159">
        <v>3.6585365853658534E-2</v>
      </c>
      <c r="F133">
        <v>4100</v>
      </c>
      <c r="G133">
        <v>1700</v>
      </c>
      <c r="H133">
        <v>0</v>
      </c>
    </row>
    <row r="134" spans="1:8" x14ac:dyDescent="0.2">
      <c r="A134" s="7">
        <v>42902</v>
      </c>
      <c r="B134">
        <v>71680</v>
      </c>
      <c r="C134">
        <v>17380</v>
      </c>
      <c r="D134">
        <v>0</v>
      </c>
      <c r="E134" s="159">
        <v>4.6511627906976744E-2</v>
      </c>
      <c r="F134">
        <v>4100</v>
      </c>
      <c r="G134">
        <v>1650</v>
      </c>
      <c r="H134">
        <v>0</v>
      </c>
    </row>
    <row r="135" spans="1:8" x14ac:dyDescent="0.2">
      <c r="A135" s="7">
        <v>42903</v>
      </c>
      <c r="B135">
        <v>22839</v>
      </c>
      <c r="C135">
        <v>1360</v>
      </c>
      <c r="D135">
        <v>53.7</v>
      </c>
      <c r="E135" s="159">
        <v>0</v>
      </c>
      <c r="F135">
        <v>1600</v>
      </c>
      <c r="G135">
        <v>375</v>
      </c>
      <c r="H135">
        <v>0</v>
      </c>
    </row>
    <row r="136" spans="1:8" x14ac:dyDescent="0.2">
      <c r="A136" s="7">
        <v>42906</v>
      </c>
      <c r="B136">
        <v>78158</v>
      </c>
      <c r="C136">
        <v>22060</v>
      </c>
      <c r="D136">
        <v>0</v>
      </c>
      <c r="E136" s="159">
        <v>6.4516129032258063E-2</v>
      </c>
      <c r="F136">
        <v>3600</v>
      </c>
      <c r="G136">
        <v>1650</v>
      </c>
      <c r="H136">
        <v>0</v>
      </c>
    </row>
    <row r="137" spans="1:8" x14ac:dyDescent="0.2">
      <c r="A137" s="7">
        <v>42908</v>
      </c>
      <c r="B137">
        <v>65136</v>
      </c>
      <c r="C137">
        <v>12280</v>
      </c>
      <c r="D137">
        <v>0</v>
      </c>
      <c r="E137" s="159">
        <v>3.4883720930232558E-2</v>
      </c>
      <c r="F137">
        <v>3300</v>
      </c>
      <c r="G137">
        <v>1550</v>
      </c>
      <c r="H137">
        <v>2</v>
      </c>
    </row>
    <row r="138" spans="1:8" x14ac:dyDescent="0.2">
      <c r="A138" s="7">
        <v>42909</v>
      </c>
      <c r="B138">
        <v>74578</v>
      </c>
      <c r="C138">
        <v>13980</v>
      </c>
      <c r="D138">
        <v>0</v>
      </c>
      <c r="E138" s="159">
        <v>5.434782608695652E-2</v>
      </c>
      <c r="F138">
        <v>6600</v>
      </c>
      <c r="G138">
        <v>1350</v>
      </c>
      <c r="H138">
        <v>0</v>
      </c>
    </row>
    <row r="139" spans="1:8" x14ac:dyDescent="0.2">
      <c r="A139" s="7">
        <v>42910</v>
      </c>
      <c r="B139">
        <v>16750</v>
      </c>
      <c r="C139">
        <v>2400</v>
      </c>
      <c r="D139">
        <v>53.7</v>
      </c>
      <c r="E139" s="159">
        <v>0</v>
      </c>
      <c r="F139">
        <v>0</v>
      </c>
      <c r="G139">
        <v>0</v>
      </c>
      <c r="H139">
        <v>0</v>
      </c>
    </row>
    <row r="140" spans="1:8" x14ac:dyDescent="0.2">
      <c r="A140" s="7">
        <v>42912</v>
      </c>
      <c r="B140">
        <v>71094</v>
      </c>
      <c r="C140">
        <v>18860</v>
      </c>
      <c r="D140">
        <v>0</v>
      </c>
      <c r="E140" s="159">
        <v>7.1428571428571425E-2</v>
      </c>
      <c r="F140">
        <v>4400</v>
      </c>
      <c r="G140">
        <v>1800</v>
      </c>
      <c r="H140">
        <v>0</v>
      </c>
    </row>
    <row r="141" spans="1:8" x14ac:dyDescent="0.2">
      <c r="A141" s="7">
        <v>42917</v>
      </c>
      <c r="B141">
        <v>21838</v>
      </c>
      <c r="C141">
        <v>3080</v>
      </c>
      <c r="D141">
        <v>53.7</v>
      </c>
      <c r="E141" s="159">
        <v>0</v>
      </c>
      <c r="F141">
        <v>1300</v>
      </c>
      <c r="G141">
        <v>300</v>
      </c>
      <c r="H141">
        <v>0</v>
      </c>
    </row>
    <row r="142" spans="1:8" x14ac:dyDescent="0.2">
      <c r="A142" s="7">
        <v>42919</v>
      </c>
      <c r="B142">
        <v>65060</v>
      </c>
      <c r="C142">
        <v>16340</v>
      </c>
      <c r="D142">
        <v>0</v>
      </c>
      <c r="E142" s="159">
        <v>5.6818181818181816E-2</v>
      </c>
      <c r="F142">
        <v>3200</v>
      </c>
      <c r="G142">
        <v>1859.9999999999998</v>
      </c>
      <c r="H142">
        <v>0</v>
      </c>
    </row>
    <row r="143" spans="1:8" x14ac:dyDescent="0.2">
      <c r="A143" s="7">
        <v>42921</v>
      </c>
      <c r="B143">
        <v>77836</v>
      </c>
      <c r="C143">
        <v>18900</v>
      </c>
      <c r="D143">
        <v>0</v>
      </c>
      <c r="E143" s="159">
        <v>9.375E-2</v>
      </c>
      <c r="F143">
        <v>3500</v>
      </c>
      <c r="G143">
        <v>1280</v>
      </c>
      <c r="H143">
        <v>0</v>
      </c>
    </row>
    <row r="144" spans="1:8" x14ac:dyDescent="0.2">
      <c r="A144" s="7">
        <v>42921</v>
      </c>
      <c r="B144">
        <v>83030</v>
      </c>
      <c r="C144">
        <v>20600</v>
      </c>
      <c r="D144">
        <v>0</v>
      </c>
      <c r="E144" s="159">
        <v>9.5744680851063829E-2</v>
      </c>
      <c r="F144">
        <v>4700</v>
      </c>
      <c r="G144">
        <v>1480</v>
      </c>
      <c r="H144">
        <v>2</v>
      </c>
    </row>
    <row r="145" spans="1:8" x14ac:dyDescent="0.2">
      <c r="A145" s="7">
        <v>42922</v>
      </c>
      <c r="B145">
        <v>84066</v>
      </c>
      <c r="C145">
        <v>21380</v>
      </c>
      <c r="D145">
        <v>0</v>
      </c>
      <c r="E145" s="159">
        <v>7.2916666666666671E-2</v>
      </c>
      <c r="F145">
        <v>3800</v>
      </c>
      <c r="G145">
        <v>1650</v>
      </c>
      <c r="H145">
        <v>0</v>
      </c>
    </row>
    <row r="146" spans="1:8" x14ac:dyDescent="0.2">
      <c r="A146" s="7">
        <v>42923</v>
      </c>
      <c r="B146">
        <v>80752</v>
      </c>
      <c r="C146">
        <v>19280</v>
      </c>
      <c r="D146">
        <v>0</v>
      </c>
      <c r="E146" s="159">
        <v>7.8651685393258425E-2</v>
      </c>
      <c r="F146">
        <v>3000</v>
      </c>
      <c r="G146">
        <v>1600</v>
      </c>
      <c r="H146">
        <v>0</v>
      </c>
    </row>
    <row r="147" spans="1:8" x14ac:dyDescent="0.2">
      <c r="A147" s="7">
        <v>42927</v>
      </c>
      <c r="B147">
        <v>72304</v>
      </c>
      <c r="C147">
        <v>16020</v>
      </c>
      <c r="D147">
        <v>0</v>
      </c>
      <c r="E147" s="159">
        <v>4.4444444444444446E-2</v>
      </c>
      <c r="F147">
        <v>4600</v>
      </c>
      <c r="G147">
        <v>1700</v>
      </c>
      <c r="H147">
        <v>0</v>
      </c>
    </row>
    <row r="148" spans="1:8" x14ac:dyDescent="0.2">
      <c r="A148" s="7">
        <v>42928</v>
      </c>
      <c r="B148">
        <v>70030</v>
      </c>
      <c r="C148">
        <v>16620</v>
      </c>
      <c r="D148">
        <v>0</v>
      </c>
      <c r="E148" s="159">
        <v>7.9545454545454544E-2</v>
      </c>
      <c r="F148">
        <v>4000</v>
      </c>
      <c r="G148">
        <v>1320</v>
      </c>
      <c r="H148">
        <v>0</v>
      </c>
    </row>
    <row r="149" spans="1:8" x14ac:dyDescent="0.2">
      <c r="A149" s="7">
        <v>42929</v>
      </c>
      <c r="B149">
        <v>73208</v>
      </c>
      <c r="C149">
        <v>17700</v>
      </c>
      <c r="D149">
        <v>0</v>
      </c>
      <c r="E149" s="159">
        <v>8.3333333333333329E-2</v>
      </c>
      <c r="F149">
        <v>3100</v>
      </c>
      <c r="G149">
        <v>1600</v>
      </c>
      <c r="H149">
        <v>0</v>
      </c>
    </row>
    <row r="150" spans="1:8" x14ac:dyDescent="0.2">
      <c r="A150" s="7">
        <v>42931</v>
      </c>
      <c r="B150">
        <v>30073</v>
      </c>
      <c r="C150">
        <v>5180</v>
      </c>
      <c r="D150">
        <v>53.7</v>
      </c>
      <c r="E150" s="159">
        <v>0</v>
      </c>
      <c r="F150">
        <v>1300</v>
      </c>
      <c r="G150">
        <v>325</v>
      </c>
      <c r="H150">
        <v>0</v>
      </c>
    </row>
    <row r="151" spans="1:8" x14ac:dyDescent="0.2">
      <c r="A151" s="7">
        <v>42933</v>
      </c>
      <c r="B151">
        <v>70764</v>
      </c>
      <c r="C151">
        <v>17980</v>
      </c>
      <c r="D151">
        <v>0</v>
      </c>
      <c r="E151" s="159">
        <v>3.7037037037037035E-2</v>
      </c>
      <c r="F151">
        <v>3200</v>
      </c>
      <c r="G151">
        <v>1920</v>
      </c>
      <c r="H151">
        <v>0</v>
      </c>
    </row>
    <row r="152" spans="1:8" x14ac:dyDescent="0.2">
      <c r="A152" s="7">
        <v>42934</v>
      </c>
      <c r="B152">
        <v>63856</v>
      </c>
      <c r="C152">
        <v>15620</v>
      </c>
      <c r="D152">
        <v>0</v>
      </c>
      <c r="E152" s="159">
        <v>2.4691358024691357E-2</v>
      </c>
      <c r="F152">
        <v>3300</v>
      </c>
      <c r="G152">
        <v>0</v>
      </c>
      <c r="H152">
        <v>0</v>
      </c>
    </row>
    <row r="153" spans="1:8" x14ac:dyDescent="0.2">
      <c r="A153" s="7">
        <v>42935</v>
      </c>
      <c r="B153">
        <v>62098</v>
      </c>
      <c r="C153">
        <v>13540</v>
      </c>
      <c r="D153">
        <v>0</v>
      </c>
      <c r="E153" s="159">
        <v>5.7471264367816091E-2</v>
      </c>
      <c r="F153">
        <v>2900</v>
      </c>
      <c r="G153">
        <v>1240</v>
      </c>
      <c r="H153">
        <v>0</v>
      </c>
    </row>
    <row r="154" spans="1:8" x14ac:dyDescent="0.2">
      <c r="A154" s="7">
        <v>42936</v>
      </c>
      <c r="B154">
        <v>71772</v>
      </c>
      <c r="C154">
        <v>15540</v>
      </c>
      <c r="D154">
        <v>0</v>
      </c>
      <c r="E154" s="159">
        <v>5.7471264367816091E-2</v>
      </c>
      <c r="F154">
        <v>3600</v>
      </c>
      <c r="G154">
        <v>1550</v>
      </c>
      <c r="H154">
        <v>0</v>
      </c>
    </row>
    <row r="155" spans="1:8" x14ac:dyDescent="0.2">
      <c r="A155" s="7">
        <v>42937</v>
      </c>
      <c r="B155">
        <v>68246</v>
      </c>
      <c r="C155">
        <v>17620</v>
      </c>
      <c r="D155">
        <v>0</v>
      </c>
      <c r="E155" s="159">
        <v>2.4691358024691357E-2</v>
      </c>
      <c r="F155">
        <v>3200</v>
      </c>
      <c r="G155">
        <v>1350</v>
      </c>
      <c r="H155">
        <v>0</v>
      </c>
    </row>
    <row r="156" spans="1:8" x14ac:dyDescent="0.2">
      <c r="A156" s="7">
        <v>42938</v>
      </c>
      <c r="B156">
        <v>22516</v>
      </c>
      <c r="C156">
        <v>3260</v>
      </c>
      <c r="D156">
        <v>53.7</v>
      </c>
      <c r="E156" s="159">
        <v>0</v>
      </c>
      <c r="F156">
        <v>4500</v>
      </c>
      <c r="G156">
        <v>350</v>
      </c>
      <c r="H156">
        <v>0</v>
      </c>
    </row>
    <row r="157" spans="1:8" x14ac:dyDescent="0.2">
      <c r="A157" s="7">
        <v>42940</v>
      </c>
      <c r="B157">
        <v>65446</v>
      </c>
      <c r="C157">
        <v>12000</v>
      </c>
      <c r="D157">
        <v>0</v>
      </c>
      <c r="E157" s="159">
        <v>5.9523809523809521E-2</v>
      </c>
      <c r="F157">
        <v>2000</v>
      </c>
      <c r="G157">
        <v>1920</v>
      </c>
      <c r="H157">
        <v>0</v>
      </c>
    </row>
    <row r="158" spans="1:8" x14ac:dyDescent="0.2">
      <c r="A158" s="7">
        <v>42941</v>
      </c>
      <c r="B158">
        <v>70362</v>
      </c>
      <c r="C158">
        <v>21120</v>
      </c>
      <c r="D158">
        <v>0</v>
      </c>
      <c r="E158" s="159">
        <v>0.12790697674418605</v>
      </c>
      <c r="F158">
        <v>3300</v>
      </c>
      <c r="G158">
        <v>1600</v>
      </c>
      <c r="H158">
        <v>0</v>
      </c>
    </row>
    <row r="159" spans="1:8" x14ac:dyDescent="0.2">
      <c r="A159" s="7">
        <v>42942</v>
      </c>
      <c r="B159">
        <v>57792</v>
      </c>
      <c r="C159">
        <v>13300</v>
      </c>
      <c r="D159">
        <v>0</v>
      </c>
      <c r="E159" s="159">
        <v>0.11702127659574468</v>
      </c>
      <c r="F159">
        <v>2900</v>
      </c>
      <c r="G159">
        <v>1160.0000000000002</v>
      </c>
      <c r="H159">
        <v>0</v>
      </c>
    </row>
    <row r="160" spans="1:8" x14ac:dyDescent="0.2">
      <c r="A160" s="7">
        <v>42943</v>
      </c>
      <c r="B160">
        <v>70290</v>
      </c>
      <c r="C160">
        <v>13880</v>
      </c>
      <c r="D160">
        <v>0</v>
      </c>
      <c r="E160" s="159">
        <v>2.3529411764705882E-2</v>
      </c>
      <c r="F160">
        <v>3500</v>
      </c>
      <c r="G160">
        <v>1600</v>
      </c>
      <c r="H160">
        <v>0</v>
      </c>
    </row>
    <row r="161" spans="1:8" x14ac:dyDescent="0.2">
      <c r="A161" s="7">
        <v>42944</v>
      </c>
      <c r="B161">
        <v>63408</v>
      </c>
      <c r="C161">
        <v>15440</v>
      </c>
      <c r="D161">
        <v>0</v>
      </c>
      <c r="E161" s="159">
        <v>9.0909090909090912E-2</v>
      </c>
      <c r="F161">
        <v>4000</v>
      </c>
      <c r="G161">
        <v>1600</v>
      </c>
      <c r="H161">
        <v>0</v>
      </c>
    </row>
    <row r="162" spans="1:8" x14ac:dyDescent="0.2">
      <c r="A162" s="7">
        <v>42952</v>
      </c>
      <c r="B162">
        <v>24810</v>
      </c>
      <c r="C162">
        <v>3080</v>
      </c>
      <c r="D162">
        <v>53.7</v>
      </c>
      <c r="E162" s="159">
        <v>1</v>
      </c>
      <c r="F162">
        <v>1600</v>
      </c>
      <c r="G162">
        <v>0</v>
      </c>
      <c r="H162">
        <v>24</v>
      </c>
    </row>
    <row r="163" spans="1:8" x14ac:dyDescent="0.2">
      <c r="A163" s="7">
        <v>42954</v>
      </c>
      <c r="B163">
        <v>52448</v>
      </c>
      <c r="C163">
        <v>11620</v>
      </c>
      <c r="D163">
        <v>0</v>
      </c>
      <c r="E163" s="159">
        <v>3.7974683544303799E-2</v>
      </c>
      <c r="F163">
        <v>3900</v>
      </c>
      <c r="G163">
        <v>1859.9999999999998</v>
      </c>
      <c r="H163">
        <v>0</v>
      </c>
    </row>
    <row r="164" spans="1:8" x14ac:dyDescent="0.2">
      <c r="A164" s="7">
        <v>42954</v>
      </c>
      <c r="B164">
        <v>52448</v>
      </c>
      <c r="C164">
        <v>11620</v>
      </c>
      <c r="D164">
        <v>0</v>
      </c>
      <c r="E164" s="159">
        <v>3.7974683544303799E-2</v>
      </c>
      <c r="F164">
        <v>3900</v>
      </c>
      <c r="G164">
        <v>1859.9999999999998</v>
      </c>
      <c r="H164">
        <v>0</v>
      </c>
    </row>
    <row r="165" spans="1:8" x14ac:dyDescent="0.2">
      <c r="A165" s="7">
        <v>42955</v>
      </c>
      <c r="B165">
        <v>41500</v>
      </c>
      <c r="C165">
        <v>10760</v>
      </c>
      <c r="D165">
        <v>0</v>
      </c>
      <c r="E165" s="159">
        <v>8.6956521739130432E-2</v>
      </c>
      <c r="F165">
        <v>1800</v>
      </c>
      <c r="G165">
        <v>1300</v>
      </c>
      <c r="H165">
        <v>0</v>
      </c>
    </row>
    <row r="166" spans="1:8" x14ac:dyDescent="0.2">
      <c r="A166" s="7">
        <v>42956</v>
      </c>
      <c r="B166">
        <v>55164</v>
      </c>
      <c r="C166">
        <v>15780</v>
      </c>
      <c r="D166">
        <v>0</v>
      </c>
      <c r="E166" s="159">
        <v>3.5714285714285712E-2</v>
      </c>
      <c r="F166">
        <v>2400</v>
      </c>
      <c r="G166">
        <v>1160.0000000000002</v>
      </c>
      <c r="H166">
        <v>0</v>
      </c>
    </row>
    <row r="167" spans="1:8" x14ac:dyDescent="0.2">
      <c r="A167" s="7">
        <v>42957</v>
      </c>
      <c r="B167">
        <v>50778</v>
      </c>
      <c r="C167">
        <v>13020</v>
      </c>
      <c r="D167">
        <v>0</v>
      </c>
      <c r="E167" s="159">
        <v>4.6875E-2</v>
      </c>
      <c r="F167">
        <v>3000</v>
      </c>
      <c r="G167">
        <v>1350</v>
      </c>
      <c r="H167">
        <v>0</v>
      </c>
    </row>
    <row r="168" spans="1:8" x14ac:dyDescent="0.2">
      <c r="A168" s="7">
        <v>42958</v>
      </c>
      <c r="B168">
        <v>55398</v>
      </c>
      <c r="C168">
        <v>15300</v>
      </c>
      <c r="D168">
        <v>0</v>
      </c>
      <c r="E168" s="159">
        <v>6.4516129032258063E-2</v>
      </c>
      <c r="F168">
        <v>1100</v>
      </c>
      <c r="G168">
        <v>1500</v>
      </c>
      <c r="H168">
        <v>0</v>
      </c>
    </row>
    <row r="169" spans="1:8" x14ac:dyDescent="0.2">
      <c r="A169" s="7">
        <v>42966</v>
      </c>
      <c r="B169">
        <v>10890</v>
      </c>
      <c r="C169">
        <v>480</v>
      </c>
      <c r="D169">
        <v>53.7</v>
      </c>
      <c r="E169" s="159">
        <v>0</v>
      </c>
      <c r="F169">
        <v>0</v>
      </c>
      <c r="G169">
        <v>0</v>
      </c>
      <c r="H169">
        <v>0</v>
      </c>
    </row>
    <row r="170" spans="1:8" x14ac:dyDescent="0.2">
      <c r="A170" s="7">
        <v>42968</v>
      </c>
      <c r="B170">
        <v>54540</v>
      </c>
      <c r="C170">
        <v>11880</v>
      </c>
      <c r="D170">
        <v>0</v>
      </c>
      <c r="E170" s="159">
        <v>5.8823529411764705E-2</v>
      </c>
      <c r="F170">
        <v>1700</v>
      </c>
      <c r="G170">
        <v>1980</v>
      </c>
      <c r="H170">
        <v>0</v>
      </c>
    </row>
    <row r="171" spans="1:8" x14ac:dyDescent="0.2">
      <c r="A171" s="7">
        <v>42970</v>
      </c>
      <c r="B171">
        <v>47118</v>
      </c>
      <c r="C171">
        <v>11700</v>
      </c>
      <c r="D171">
        <v>0</v>
      </c>
      <c r="E171" s="159">
        <v>5.9701492537313432E-2</v>
      </c>
      <c r="F171">
        <v>2100</v>
      </c>
      <c r="G171">
        <v>1320</v>
      </c>
      <c r="H171">
        <v>0</v>
      </c>
    </row>
    <row r="172" spans="1:8" x14ac:dyDescent="0.2">
      <c r="A172" s="7">
        <v>42971</v>
      </c>
      <c r="B172">
        <v>59870</v>
      </c>
      <c r="C172">
        <v>15040</v>
      </c>
      <c r="D172">
        <v>0</v>
      </c>
      <c r="E172" s="159">
        <v>5.6338028169014086E-2</v>
      </c>
      <c r="F172">
        <v>2200</v>
      </c>
      <c r="G172">
        <v>1400</v>
      </c>
      <c r="H172">
        <v>0</v>
      </c>
    </row>
    <row r="173" spans="1:8" x14ac:dyDescent="0.2">
      <c r="A173" s="7">
        <v>42972</v>
      </c>
      <c r="B173">
        <v>60262</v>
      </c>
      <c r="C173">
        <v>15400</v>
      </c>
      <c r="D173">
        <v>0</v>
      </c>
      <c r="E173" s="159">
        <v>5.7971014492753624E-2</v>
      </c>
      <c r="F173">
        <v>2300</v>
      </c>
      <c r="G173">
        <v>1150</v>
      </c>
      <c r="H173">
        <v>0</v>
      </c>
    </row>
    <row r="174" spans="1:8" x14ac:dyDescent="0.2">
      <c r="A174" s="7">
        <v>42973</v>
      </c>
      <c r="B174">
        <v>17926</v>
      </c>
      <c r="C174">
        <v>2220</v>
      </c>
      <c r="D174">
        <v>53.7</v>
      </c>
      <c r="E174" s="159">
        <v>0</v>
      </c>
      <c r="F174">
        <v>1600</v>
      </c>
      <c r="G174">
        <v>0</v>
      </c>
      <c r="H174">
        <v>0</v>
      </c>
    </row>
    <row r="175" spans="1:8" x14ac:dyDescent="0.2">
      <c r="A175" s="7">
        <v>42975</v>
      </c>
      <c r="B175">
        <v>64634</v>
      </c>
      <c r="C175">
        <v>14380</v>
      </c>
      <c r="D175">
        <v>0</v>
      </c>
      <c r="E175" s="159">
        <v>4.8192771084337352E-2</v>
      </c>
      <c r="F175">
        <v>3600</v>
      </c>
      <c r="G175">
        <v>1859.9999999999998</v>
      </c>
      <c r="H175">
        <v>0</v>
      </c>
    </row>
    <row r="176" spans="1:8" x14ac:dyDescent="0.2">
      <c r="A176" s="7">
        <v>42975</v>
      </c>
      <c r="B176">
        <v>51718</v>
      </c>
      <c r="C176">
        <v>11340</v>
      </c>
      <c r="D176">
        <v>0</v>
      </c>
      <c r="E176" s="159">
        <v>7.5949367088607597E-2</v>
      </c>
      <c r="F176">
        <v>2800</v>
      </c>
      <c r="G176">
        <v>1920</v>
      </c>
      <c r="H176">
        <v>0</v>
      </c>
    </row>
    <row r="177" spans="1:8" x14ac:dyDescent="0.2">
      <c r="A177" s="7">
        <v>42977</v>
      </c>
      <c r="B177">
        <v>61324</v>
      </c>
      <c r="C177">
        <v>14380</v>
      </c>
      <c r="D177">
        <v>0</v>
      </c>
      <c r="E177" s="159">
        <v>0.04</v>
      </c>
      <c r="F177">
        <v>3200</v>
      </c>
      <c r="G177">
        <v>1240</v>
      </c>
      <c r="H177">
        <v>0</v>
      </c>
    </row>
    <row r="178" spans="1:8" x14ac:dyDescent="0.2">
      <c r="A178" s="7">
        <v>42977</v>
      </c>
      <c r="B178">
        <v>61324</v>
      </c>
      <c r="C178">
        <v>14380</v>
      </c>
      <c r="D178">
        <v>0</v>
      </c>
      <c r="E178" s="159">
        <v>0.04</v>
      </c>
      <c r="F178">
        <v>3200</v>
      </c>
      <c r="G178">
        <v>1240</v>
      </c>
      <c r="H178">
        <v>0</v>
      </c>
    </row>
    <row r="179" spans="1:8" x14ac:dyDescent="0.2">
      <c r="A179" s="7">
        <v>42982</v>
      </c>
      <c r="B179">
        <v>69986</v>
      </c>
      <c r="C179">
        <v>15720</v>
      </c>
      <c r="D179">
        <v>0</v>
      </c>
      <c r="E179" s="159">
        <v>3.125E-2</v>
      </c>
      <c r="F179">
        <v>3200</v>
      </c>
      <c r="G179">
        <v>1260</v>
      </c>
      <c r="H179">
        <v>0</v>
      </c>
    </row>
    <row r="180" spans="1:8" x14ac:dyDescent="0.2">
      <c r="A180" s="7">
        <v>42983</v>
      </c>
      <c r="B180">
        <v>74534</v>
      </c>
      <c r="C180">
        <v>16960</v>
      </c>
      <c r="D180">
        <v>0</v>
      </c>
      <c r="E180" s="159">
        <v>7.1428571428571425E-2</v>
      </c>
      <c r="F180">
        <v>3100</v>
      </c>
      <c r="G180">
        <v>1050</v>
      </c>
      <c r="H180">
        <v>0</v>
      </c>
    </row>
    <row r="181" spans="1:8" x14ac:dyDescent="0.2">
      <c r="A181" s="7">
        <v>42984</v>
      </c>
      <c r="B181">
        <v>69078</v>
      </c>
      <c r="C181">
        <v>19340</v>
      </c>
      <c r="D181">
        <v>0</v>
      </c>
      <c r="E181" s="159">
        <v>7.3684210526315783E-2</v>
      </c>
      <c r="F181">
        <v>3400</v>
      </c>
      <c r="G181">
        <v>680.00000000000011</v>
      </c>
      <c r="H181">
        <v>0</v>
      </c>
    </row>
    <row r="182" spans="1:8" x14ac:dyDescent="0.2">
      <c r="A182" s="7">
        <v>42985</v>
      </c>
      <c r="B182">
        <v>76220</v>
      </c>
      <c r="C182">
        <v>17960</v>
      </c>
      <c r="D182">
        <v>0</v>
      </c>
      <c r="E182" s="159">
        <v>7.407407407407407E-2</v>
      </c>
      <c r="F182">
        <v>3500</v>
      </c>
      <c r="G182">
        <v>1100</v>
      </c>
      <c r="H182">
        <v>0</v>
      </c>
    </row>
    <row r="183" spans="1:8" x14ac:dyDescent="0.2">
      <c r="A183" s="7">
        <v>42986</v>
      </c>
      <c r="B183">
        <v>80674</v>
      </c>
      <c r="C183">
        <v>16680</v>
      </c>
      <c r="D183">
        <v>0</v>
      </c>
      <c r="E183" s="159">
        <v>6.7961165048543687E-2</v>
      </c>
      <c r="F183">
        <v>3000</v>
      </c>
      <c r="G183">
        <v>950</v>
      </c>
      <c r="H183">
        <v>0</v>
      </c>
    </row>
    <row r="184" spans="1:8" x14ac:dyDescent="0.2">
      <c r="A184" s="7">
        <v>42987</v>
      </c>
      <c r="B184">
        <v>21568</v>
      </c>
      <c r="C184">
        <v>4320</v>
      </c>
      <c r="D184">
        <v>53.7</v>
      </c>
      <c r="E184" s="159">
        <v>1</v>
      </c>
      <c r="F184">
        <v>1400</v>
      </c>
      <c r="G184">
        <v>350</v>
      </c>
      <c r="H184">
        <v>0</v>
      </c>
    </row>
    <row r="185" spans="1:8" x14ac:dyDescent="0.2">
      <c r="A185" s="7">
        <v>42989</v>
      </c>
      <c r="B185">
        <v>73452</v>
      </c>
      <c r="C185">
        <v>18640</v>
      </c>
      <c r="D185">
        <v>0</v>
      </c>
      <c r="E185" s="159">
        <v>6.1855670103092786E-2</v>
      </c>
      <c r="F185">
        <v>2900</v>
      </c>
      <c r="G185">
        <v>1140</v>
      </c>
      <c r="H185">
        <v>0</v>
      </c>
    </row>
    <row r="186" spans="1:8" x14ac:dyDescent="0.2">
      <c r="A186" s="7">
        <v>42989</v>
      </c>
      <c r="B186">
        <v>65164</v>
      </c>
      <c r="C186">
        <v>14600</v>
      </c>
      <c r="D186">
        <v>0</v>
      </c>
      <c r="E186" s="159">
        <v>0.14285714285714285</v>
      </c>
      <c r="F186">
        <v>3500</v>
      </c>
      <c r="G186">
        <v>1200</v>
      </c>
      <c r="H186">
        <v>0</v>
      </c>
    </row>
    <row r="187" spans="1:8" x14ac:dyDescent="0.2">
      <c r="A187" s="7">
        <v>42989</v>
      </c>
      <c r="B187">
        <v>65164</v>
      </c>
      <c r="C187">
        <v>14600</v>
      </c>
      <c r="D187">
        <v>0</v>
      </c>
      <c r="E187" s="159">
        <v>0.14285714285714285</v>
      </c>
      <c r="F187">
        <v>3500</v>
      </c>
      <c r="G187">
        <v>1200</v>
      </c>
      <c r="H187">
        <v>0</v>
      </c>
    </row>
    <row r="188" spans="1:8" x14ac:dyDescent="0.2">
      <c r="A188" s="7">
        <v>42990</v>
      </c>
      <c r="B188">
        <v>73262</v>
      </c>
      <c r="C188">
        <v>18640</v>
      </c>
      <c r="D188">
        <v>0</v>
      </c>
      <c r="E188" s="159">
        <v>6.1855670103092786E-2</v>
      </c>
      <c r="F188">
        <v>2900</v>
      </c>
      <c r="G188">
        <v>950</v>
      </c>
      <c r="H188">
        <v>0</v>
      </c>
    </row>
    <row r="189" spans="1:8" x14ac:dyDescent="0.2">
      <c r="A189" s="7">
        <v>42991</v>
      </c>
      <c r="B189">
        <v>67482</v>
      </c>
      <c r="C189">
        <v>16500</v>
      </c>
      <c r="D189">
        <v>0</v>
      </c>
      <c r="E189" s="159">
        <v>6.25E-2</v>
      </c>
      <c r="F189">
        <v>3200</v>
      </c>
      <c r="G189">
        <v>880.00000000000011</v>
      </c>
      <c r="H189">
        <v>0</v>
      </c>
    </row>
    <row r="190" spans="1:8" x14ac:dyDescent="0.2">
      <c r="A190" s="7">
        <v>42992</v>
      </c>
      <c r="B190">
        <v>70344</v>
      </c>
      <c r="C190">
        <v>15520</v>
      </c>
      <c r="D190">
        <v>0</v>
      </c>
      <c r="E190" s="159">
        <v>4.9019607843137254E-2</v>
      </c>
      <c r="F190">
        <v>3100</v>
      </c>
      <c r="G190">
        <v>950</v>
      </c>
      <c r="H190">
        <v>0</v>
      </c>
    </row>
    <row r="191" spans="1:8" x14ac:dyDescent="0.2">
      <c r="A191" s="7">
        <v>42993</v>
      </c>
      <c r="B191">
        <v>69698</v>
      </c>
      <c r="C191">
        <v>16300</v>
      </c>
      <c r="D191">
        <v>0</v>
      </c>
      <c r="E191" s="159">
        <v>2.1276595744680851E-2</v>
      </c>
      <c r="F191">
        <v>3300</v>
      </c>
      <c r="G191">
        <v>950</v>
      </c>
      <c r="H191">
        <v>0</v>
      </c>
    </row>
    <row r="192" spans="1:8" x14ac:dyDescent="0.2">
      <c r="A192" s="7">
        <v>42996</v>
      </c>
      <c r="B192">
        <v>71136</v>
      </c>
      <c r="C192">
        <v>14360</v>
      </c>
      <c r="D192">
        <v>0</v>
      </c>
      <c r="E192" s="159">
        <v>6.0344827586206899E-2</v>
      </c>
      <c r="F192">
        <v>3400</v>
      </c>
      <c r="G192">
        <v>1080</v>
      </c>
      <c r="H192">
        <v>0</v>
      </c>
    </row>
    <row r="193" spans="1:8" x14ac:dyDescent="0.2">
      <c r="A193" s="7">
        <v>42997</v>
      </c>
      <c r="B193">
        <v>64268</v>
      </c>
      <c r="C193">
        <v>14200</v>
      </c>
      <c r="D193">
        <v>0</v>
      </c>
      <c r="E193" s="159">
        <v>4.9382716049382713E-2</v>
      </c>
      <c r="F193">
        <v>3300</v>
      </c>
      <c r="G193">
        <v>0</v>
      </c>
      <c r="H193">
        <v>0</v>
      </c>
    </row>
    <row r="194" spans="1:8" x14ac:dyDescent="0.2">
      <c r="A194" s="7">
        <v>42998</v>
      </c>
      <c r="B194">
        <v>56598</v>
      </c>
      <c r="C194">
        <v>13840</v>
      </c>
      <c r="D194">
        <v>0</v>
      </c>
      <c r="E194" s="159">
        <v>5.8139534883720929E-2</v>
      </c>
      <c r="F194">
        <v>3600</v>
      </c>
      <c r="G194">
        <v>800</v>
      </c>
      <c r="H194">
        <v>0</v>
      </c>
    </row>
    <row r="195" spans="1:8" x14ac:dyDescent="0.2">
      <c r="A195" s="7">
        <v>42999</v>
      </c>
      <c r="B195">
        <v>64686</v>
      </c>
      <c r="C195">
        <v>19140</v>
      </c>
      <c r="D195">
        <v>0</v>
      </c>
      <c r="E195" s="159">
        <v>3.614457831325301E-2</v>
      </c>
      <c r="F195">
        <v>4000</v>
      </c>
      <c r="G195">
        <v>950</v>
      </c>
      <c r="H195">
        <v>0</v>
      </c>
    </row>
    <row r="196" spans="1:8" x14ac:dyDescent="0.2">
      <c r="A196" s="7">
        <v>43000</v>
      </c>
      <c r="B196">
        <v>74774</v>
      </c>
      <c r="C196">
        <v>18760</v>
      </c>
      <c r="D196">
        <v>0</v>
      </c>
      <c r="E196" s="159">
        <v>7.3170731707317069E-2</v>
      </c>
      <c r="F196">
        <v>3800</v>
      </c>
      <c r="G196">
        <v>1000</v>
      </c>
      <c r="H196">
        <v>1</v>
      </c>
    </row>
    <row r="197" spans="1:8" x14ac:dyDescent="0.2">
      <c r="A197" s="7">
        <v>43001</v>
      </c>
      <c r="B197">
        <v>23598</v>
      </c>
      <c r="C197">
        <v>3080</v>
      </c>
      <c r="D197">
        <v>53.7</v>
      </c>
      <c r="E197" s="159">
        <v>1</v>
      </c>
      <c r="F197">
        <v>2400</v>
      </c>
      <c r="G197">
        <v>0</v>
      </c>
      <c r="H197">
        <v>0</v>
      </c>
    </row>
    <row r="198" spans="1:8" x14ac:dyDescent="0.2">
      <c r="A198" s="7">
        <v>43004</v>
      </c>
      <c r="B198">
        <v>54722</v>
      </c>
      <c r="C198">
        <v>16280</v>
      </c>
      <c r="D198">
        <v>0</v>
      </c>
      <c r="E198" s="159">
        <v>8.8888888888888892E-2</v>
      </c>
      <c r="F198">
        <v>4200</v>
      </c>
      <c r="G198">
        <v>900</v>
      </c>
      <c r="H198">
        <v>0</v>
      </c>
    </row>
    <row r="199" spans="1:8" x14ac:dyDescent="0.2">
      <c r="A199" s="7">
        <v>43005</v>
      </c>
      <c r="B199">
        <v>79504</v>
      </c>
      <c r="C199">
        <v>15560</v>
      </c>
      <c r="D199">
        <v>0</v>
      </c>
      <c r="E199" s="159">
        <v>4.8543689320388349E-2</v>
      </c>
      <c r="F199">
        <v>4900</v>
      </c>
      <c r="G199">
        <v>1200</v>
      </c>
      <c r="H199">
        <v>0</v>
      </c>
    </row>
    <row r="200" spans="1:8" x14ac:dyDescent="0.2">
      <c r="A200" s="7">
        <v>43006</v>
      </c>
      <c r="B200">
        <v>52248</v>
      </c>
      <c r="C200">
        <v>16180</v>
      </c>
      <c r="D200">
        <v>0</v>
      </c>
      <c r="E200" s="159" t="e">
        <v>#DIV/0!</v>
      </c>
      <c r="F200">
        <v>3700</v>
      </c>
      <c r="G200">
        <v>1550</v>
      </c>
      <c r="H200">
        <v>0</v>
      </c>
    </row>
    <row r="201" spans="1:8" x14ac:dyDescent="0.2">
      <c r="A201" s="7">
        <v>43013</v>
      </c>
      <c r="B201">
        <v>63764</v>
      </c>
      <c r="C201">
        <v>16000</v>
      </c>
      <c r="D201">
        <v>0</v>
      </c>
      <c r="E201" s="159">
        <v>8.5365853658536592E-2</v>
      </c>
      <c r="F201">
        <v>2800</v>
      </c>
      <c r="G201">
        <v>1200</v>
      </c>
      <c r="H201">
        <v>0</v>
      </c>
    </row>
    <row r="202" spans="1:8" x14ac:dyDescent="0.2">
      <c r="A202" s="7">
        <v>43014</v>
      </c>
      <c r="B202">
        <v>82536</v>
      </c>
      <c r="C202">
        <v>16000</v>
      </c>
      <c r="D202">
        <v>0</v>
      </c>
      <c r="E202" s="159">
        <v>4.6296296296296294E-2</v>
      </c>
      <c r="F202">
        <v>1900</v>
      </c>
      <c r="G202">
        <v>1200</v>
      </c>
      <c r="H202">
        <v>0</v>
      </c>
    </row>
    <row r="203" spans="1:8" x14ac:dyDescent="0.2">
      <c r="A203" s="7">
        <v>43015</v>
      </c>
      <c r="B203">
        <v>24980</v>
      </c>
      <c r="C203">
        <v>5080</v>
      </c>
      <c r="D203">
        <v>53.7</v>
      </c>
      <c r="E203" s="159">
        <v>0</v>
      </c>
      <c r="F203">
        <v>2100</v>
      </c>
      <c r="G203">
        <v>0</v>
      </c>
      <c r="H203">
        <v>0</v>
      </c>
    </row>
    <row r="204" spans="1:8" x14ac:dyDescent="0.2">
      <c r="A204" s="7">
        <v>43017</v>
      </c>
      <c r="B204">
        <v>64761</v>
      </c>
      <c r="C204">
        <v>25800</v>
      </c>
      <c r="D204">
        <v>0</v>
      </c>
      <c r="E204" s="159">
        <v>6.1855670103092786E-2</v>
      </c>
      <c r="F204">
        <v>4300</v>
      </c>
      <c r="G204">
        <v>902.99999999999989</v>
      </c>
      <c r="H204">
        <v>0</v>
      </c>
    </row>
    <row r="205" spans="1:8" x14ac:dyDescent="0.2">
      <c r="A205" s="7">
        <v>43018</v>
      </c>
      <c r="B205">
        <v>77272</v>
      </c>
      <c r="C205">
        <v>18400</v>
      </c>
      <c r="D205">
        <v>0</v>
      </c>
      <c r="E205" s="159">
        <v>0</v>
      </c>
      <c r="F205">
        <v>3900</v>
      </c>
      <c r="G205">
        <v>1200</v>
      </c>
      <c r="H205">
        <v>0</v>
      </c>
    </row>
    <row r="206" spans="1:8" x14ac:dyDescent="0.2">
      <c r="A206" s="7">
        <v>43024</v>
      </c>
      <c r="B206">
        <v>73442</v>
      </c>
      <c r="C206">
        <v>14860</v>
      </c>
      <c r="D206">
        <v>0</v>
      </c>
      <c r="E206" s="159">
        <v>0.1</v>
      </c>
      <c r="F206">
        <v>4500</v>
      </c>
      <c r="G206">
        <v>1150</v>
      </c>
      <c r="H206">
        <v>0</v>
      </c>
    </row>
    <row r="207" spans="1:8" x14ac:dyDescent="0.2">
      <c r="A207" s="7">
        <v>43025</v>
      </c>
      <c r="B207">
        <v>80692</v>
      </c>
      <c r="C207">
        <v>18100</v>
      </c>
      <c r="D207">
        <v>0</v>
      </c>
      <c r="E207" s="159">
        <v>8.8235294117647065E-2</v>
      </c>
      <c r="F207">
        <v>4500</v>
      </c>
      <c r="G207">
        <v>1300</v>
      </c>
      <c r="H207">
        <v>0</v>
      </c>
    </row>
    <row r="208" spans="1:8" x14ac:dyDescent="0.2">
      <c r="A208" s="7">
        <v>43026</v>
      </c>
      <c r="B208">
        <v>53952</v>
      </c>
      <c r="C208">
        <v>5340</v>
      </c>
      <c r="D208">
        <v>0</v>
      </c>
      <c r="E208" s="159">
        <v>4.5871559633027525E-2</v>
      </c>
      <c r="F208">
        <v>0</v>
      </c>
      <c r="G208">
        <v>1200</v>
      </c>
      <c r="H208">
        <v>0</v>
      </c>
    </row>
    <row r="209" spans="1:8" x14ac:dyDescent="0.2">
      <c r="A209" s="7">
        <v>43027</v>
      </c>
      <c r="B209">
        <v>72890</v>
      </c>
      <c r="C209">
        <v>15340</v>
      </c>
      <c r="D209">
        <v>0</v>
      </c>
      <c r="E209" s="159">
        <v>6.3157894736842107E-2</v>
      </c>
      <c r="F209">
        <v>3400</v>
      </c>
      <c r="G209">
        <v>1250</v>
      </c>
      <c r="H209">
        <v>0</v>
      </c>
    </row>
    <row r="210" spans="1:8" x14ac:dyDescent="0.2">
      <c r="A210" s="7">
        <v>43028</v>
      </c>
      <c r="B210">
        <v>72212</v>
      </c>
      <c r="C210">
        <v>17160</v>
      </c>
      <c r="D210">
        <v>0</v>
      </c>
      <c r="E210" s="159">
        <v>4.9019607843137254E-2</v>
      </c>
      <c r="F210">
        <v>4500</v>
      </c>
      <c r="G210">
        <v>1400</v>
      </c>
      <c r="H210">
        <v>0</v>
      </c>
    </row>
    <row r="211" spans="1:8" x14ac:dyDescent="0.2">
      <c r="A211" s="7">
        <v>43029</v>
      </c>
      <c r="B211">
        <v>25215</v>
      </c>
      <c r="C211">
        <v>3360</v>
      </c>
      <c r="D211">
        <v>53.7</v>
      </c>
      <c r="E211" s="159">
        <v>0</v>
      </c>
      <c r="F211">
        <v>2100</v>
      </c>
      <c r="G211">
        <v>347</v>
      </c>
      <c r="H211">
        <v>0</v>
      </c>
    </row>
    <row r="212" spans="1:8" x14ac:dyDescent="0.2">
      <c r="A212" s="7">
        <v>43038</v>
      </c>
      <c r="B212">
        <v>68675</v>
      </c>
      <c r="C212">
        <v>14860</v>
      </c>
      <c r="D212">
        <v>0</v>
      </c>
      <c r="E212" s="159">
        <v>8.2352941176470587E-2</v>
      </c>
      <c r="F212">
        <v>4100</v>
      </c>
      <c r="G212">
        <v>963.00000000000011</v>
      </c>
      <c r="H212">
        <v>0</v>
      </c>
    </row>
    <row r="213" spans="1:8" x14ac:dyDescent="0.2">
      <c r="A213" s="7">
        <v>43039</v>
      </c>
      <c r="B213">
        <v>71358</v>
      </c>
      <c r="C213">
        <v>15800</v>
      </c>
      <c r="D213">
        <v>0</v>
      </c>
      <c r="E213" s="159">
        <v>0.15662650602409639</v>
      </c>
      <c r="F213">
        <v>4800</v>
      </c>
      <c r="G213">
        <v>1450</v>
      </c>
      <c r="H213">
        <v>0</v>
      </c>
    </row>
    <row r="214" spans="1:8" x14ac:dyDescent="0.2">
      <c r="A214" s="7">
        <v>43041</v>
      </c>
      <c r="B214">
        <v>71876</v>
      </c>
      <c r="C214">
        <v>16600</v>
      </c>
      <c r="D214">
        <v>0</v>
      </c>
      <c r="E214" s="159">
        <v>5.7692307692307696E-2</v>
      </c>
      <c r="F214">
        <v>3900</v>
      </c>
      <c r="G214">
        <v>1300</v>
      </c>
      <c r="H214">
        <v>0</v>
      </c>
    </row>
    <row r="215" spans="1:8" x14ac:dyDescent="0.2">
      <c r="A215" s="7">
        <v>43043</v>
      </c>
      <c r="B215">
        <v>21114</v>
      </c>
      <c r="C215">
        <v>2600</v>
      </c>
      <c r="D215">
        <v>53.7</v>
      </c>
      <c r="E215" s="159">
        <v>0</v>
      </c>
      <c r="F215">
        <v>1000</v>
      </c>
      <c r="G215">
        <v>550</v>
      </c>
      <c r="H215">
        <v>0</v>
      </c>
    </row>
    <row r="216" spans="1:8" x14ac:dyDescent="0.2">
      <c r="A216" s="7">
        <v>43045</v>
      </c>
      <c r="B216">
        <v>72634</v>
      </c>
      <c r="C216">
        <v>18480</v>
      </c>
      <c r="D216">
        <v>0</v>
      </c>
      <c r="E216" s="159">
        <v>3.4883720930232558E-2</v>
      </c>
      <c r="F216">
        <v>3700</v>
      </c>
      <c r="G216">
        <v>1450</v>
      </c>
      <c r="H216">
        <v>0</v>
      </c>
    </row>
    <row r="217" spans="1:8" x14ac:dyDescent="0.2">
      <c r="A217" s="7">
        <v>43046</v>
      </c>
      <c r="B217">
        <v>78076</v>
      </c>
      <c r="C217">
        <v>18920</v>
      </c>
      <c r="D217">
        <v>0</v>
      </c>
      <c r="E217" s="159">
        <v>0.14000000000000001</v>
      </c>
      <c r="F217">
        <v>4100</v>
      </c>
      <c r="G217">
        <v>1150</v>
      </c>
      <c r="H217">
        <v>0</v>
      </c>
    </row>
    <row r="218" spans="1:8" x14ac:dyDescent="0.2">
      <c r="A218" s="7">
        <v>43052</v>
      </c>
      <c r="B218">
        <v>76628</v>
      </c>
      <c r="C218">
        <v>18160</v>
      </c>
      <c r="D218">
        <v>0</v>
      </c>
      <c r="E218" s="159">
        <v>0.10169491525423729</v>
      </c>
      <c r="F218">
        <v>5200</v>
      </c>
      <c r="G218">
        <v>1200</v>
      </c>
      <c r="H218">
        <v>0</v>
      </c>
    </row>
    <row r="219" spans="1:8" x14ac:dyDescent="0.2">
      <c r="A219" s="7">
        <v>43053</v>
      </c>
      <c r="B219">
        <v>80278</v>
      </c>
      <c r="C219">
        <v>17160</v>
      </c>
      <c r="D219">
        <v>0</v>
      </c>
      <c r="E219" s="159">
        <v>0.10833333333333334</v>
      </c>
      <c r="F219">
        <v>4400</v>
      </c>
      <c r="G219">
        <v>1200</v>
      </c>
      <c r="H219">
        <v>0</v>
      </c>
    </row>
    <row r="220" spans="1:8" x14ac:dyDescent="0.2">
      <c r="A220" s="7">
        <v>43054</v>
      </c>
      <c r="B220">
        <v>78308</v>
      </c>
      <c r="C220">
        <v>17720</v>
      </c>
      <c r="D220">
        <v>0</v>
      </c>
      <c r="E220" s="159">
        <v>6.3063063063063057E-2</v>
      </c>
      <c r="F220">
        <v>4900</v>
      </c>
      <c r="G220">
        <v>1000</v>
      </c>
      <c r="H220">
        <v>0</v>
      </c>
    </row>
    <row r="221" spans="1:8" x14ac:dyDescent="0.2">
      <c r="A221" s="7">
        <v>43055</v>
      </c>
      <c r="B221">
        <v>65466</v>
      </c>
      <c r="C221">
        <v>14280</v>
      </c>
      <c r="D221">
        <v>0</v>
      </c>
      <c r="E221" s="159">
        <v>0.15116279069767441</v>
      </c>
      <c r="F221">
        <v>4800</v>
      </c>
      <c r="G221">
        <v>700</v>
      </c>
      <c r="H221">
        <v>0</v>
      </c>
    </row>
    <row r="222" spans="1:8" x14ac:dyDescent="0.2">
      <c r="A222" s="7">
        <v>43056</v>
      </c>
      <c r="B222">
        <v>67770</v>
      </c>
      <c r="C222">
        <v>17740</v>
      </c>
      <c r="D222">
        <v>0</v>
      </c>
      <c r="E222" s="159">
        <v>9.1836734693877556E-2</v>
      </c>
      <c r="F222">
        <v>2700</v>
      </c>
      <c r="G222">
        <v>780</v>
      </c>
      <c r="H222">
        <v>0</v>
      </c>
    </row>
    <row r="223" spans="1:8" x14ac:dyDescent="0.2">
      <c r="A223" s="7">
        <v>43057</v>
      </c>
      <c r="B223">
        <v>29718</v>
      </c>
      <c r="C223">
        <v>3060</v>
      </c>
      <c r="D223">
        <v>54</v>
      </c>
      <c r="E223" s="159">
        <v>0</v>
      </c>
      <c r="F223">
        <v>1900</v>
      </c>
      <c r="G223">
        <v>0</v>
      </c>
      <c r="H223">
        <v>0</v>
      </c>
    </row>
    <row r="224" spans="1:8" x14ac:dyDescent="0.2">
      <c r="A224" s="7">
        <v>43059</v>
      </c>
      <c r="B224">
        <v>82379</v>
      </c>
      <c r="C224">
        <v>14660</v>
      </c>
      <c r="D224">
        <v>0</v>
      </c>
      <c r="E224" s="159">
        <v>9.2783505154639179E-2</v>
      </c>
      <c r="F224">
        <v>4600</v>
      </c>
      <c r="G224">
        <v>1173</v>
      </c>
      <c r="H224">
        <v>0</v>
      </c>
    </row>
    <row r="225" spans="1:8" x14ac:dyDescent="0.2">
      <c r="A225" s="7">
        <v>43060</v>
      </c>
      <c r="B225">
        <v>73008</v>
      </c>
      <c r="C225">
        <v>17620</v>
      </c>
      <c r="D225">
        <v>0</v>
      </c>
      <c r="E225" s="159">
        <v>7.8431372549019607E-2</v>
      </c>
      <c r="F225">
        <v>5000</v>
      </c>
      <c r="G225">
        <v>1100</v>
      </c>
      <c r="H225">
        <v>0</v>
      </c>
    </row>
    <row r="226" spans="1:8" x14ac:dyDescent="0.2">
      <c r="A226" s="7">
        <v>43061</v>
      </c>
      <c r="B226">
        <v>70956</v>
      </c>
      <c r="C226">
        <v>18820</v>
      </c>
      <c r="D226">
        <v>0</v>
      </c>
      <c r="E226" s="159">
        <v>0.10679611650485436</v>
      </c>
      <c r="F226">
        <v>4100</v>
      </c>
      <c r="G226">
        <v>974</v>
      </c>
      <c r="H226">
        <v>0</v>
      </c>
    </row>
    <row r="227" spans="1:8" x14ac:dyDescent="0.2">
      <c r="A227" s="7">
        <v>43062</v>
      </c>
      <c r="B227">
        <v>72832</v>
      </c>
      <c r="C227">
        <v>18620</v>
      </c>
      <c r="D227">
        <v>0</v>
      </c>
      <c r="E227" s="159">
        <v>0.1368421052631579</v>
      </c>
      <c r="F227">
        <v>4000</v>
      </c>
      <c r="G227">
        <v>1100</v>
      </c>
      <c r="H227">
        <v>0</v>
      </c>
    </row>
    <row r="228" spans="1:8" x14ac:dyDescent="0.2">
      <c r="A228" s="7">
        <v>43082</v>
      </c>
      <c r="B228">
        <v>70857</v>
      </c>
      <c r="C228">
        <v>17060</v>
      </c>
      <c r="D228">
        <v>107</v>
      </c>
      <c r="E228" s="159">
        <v>6.25E-2</v>
      </c>
      <c r="F228">
        <v>3500</v>
      </c>
      <c r="G228">
        <v>2453</v>
      </c>
      <c r="H228">
        <v>0</v>
      </c>
    </row>
    <row r="229" spans="1:8" x14ac:dyDescent="0.2">
      <c r="A229" s="7">
        <v>43083</v>
      </c>
      <c r="B229">
        <v>81084</v>
      </c>
      <c r="C229">
        <v>19180</v>
      </c>
      <c r="D229">
        <v>107</v>
      </c>
      <c r="E229" s="159">
        <v>5.4545454545454543E-2</v>
      </c>
      <c r="F229">
        <v>8000</v>
      </c>
      <c r="G229">
        <v>2100</v>
      </c>
      <c r="H229">
        <v>0</v>
      </c>
    </row>
    <row r="230" spans="1:8" x14ac:dyDescent="0.2">
      <c r="A230" s="7">
        <v>43084</v>
      </c>
      <c r="B230">
        <v>70458</v>
      </c>
      <c r="C230">
        <v>19800</v>
      </c>
      <c r="D230">
        <v>107</v>
      </c>
      <c r="E230" s="159">
        <v>9.375E-2</v>
      </c>
      <c r="F230">
        <v>4600</v>
      </c>
      <c r="G230">
        <v>2150</v>
      </c>
      <c r="H230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21"/>
  <sheetViews>
    <sheetView workbookViewId="0">
      <selection activeCell="G2" sqref="G2"/>
    </sheetView>
  </sheetViews>
  <sheetFormatPr baseColWidth="10" defaultRowHeight="12.75" x14ac:dyDescent="0.2"/>
  <cols>
    <col min="1" max="8" width="12.7109375" customWidth="1"/>
  </cols>
  <sheetData>
    <row r="1" spans="1:8" ht="27" x14ac:dyDescent="0.35">
      <c r="A1" s="431" t="s">
        <v>22</v>
      </c>
      <c r="B1" s="431"/>
      <c r="C1" s="431"/>
      <c r="D1" s="431"/>
      <c r="E1" s="431"/>
      <c r="F1" s="431"/>
      <c r="G1" s="431"/>
      <c r="H1" s="431"/>
    </row>
    <row r="2" spans="1:8" ht="6.75" customHeight="1" x14ac:dyDescent="0.2"/>
    <row r="3" spans="1:8" ht="26.25" x14ac:dyDescent="0.4">
      <c r="A3" s="432" t="s">
        <v>23</v>
      </c>
      <c r="B3" s="433"/>
      <c r="C3" s="433"/>
      <c r="D3" s="433"/>
      <c r="E3" s="434" t="s">
        <v>24</v>
      </c>
      <c r="F3" s="435"/>
      <c r="G3" s="435"/>
      <c r="H3" s="436"/>
    </row>
    <row r="4" spans="1:8" s="37" customFormat="1" ht="18" x14ac:dyDescent="0.25">
      <c r="A4" s="439" t="s">
        <v>25</v>
      </c>
      <c r="B4" s="440"/>
      <c r="C4" s="440"/>
      <c r="D4" s="440"/>
      <c r="E4" s="437">
        <f>'édition A4'!M2</f>
        <v>43178</v>
      </c>
      <c r="F4" s="437"/>
      <c r="G4" s="437"/>
      <c r="H4" s="438"/>
    </row>
    <row r="5" spans="1:8" ht="15" customHeight="1" x14ac:dyDescent="0.2">
      <c r="A5" s="35" t="s">
        <v>3</v>
      </c>
      <c r="B5" s="35" t="s">
        <v>2</v>
      </c>
      <c r="C5" s="35" t="s">
        <v>26</v>
      </c>
      <c r="D5" s="35" t="s">
        <v>7</v>
      </c>
      <c r="E5" s="38" t="s">
        <v>3</v>
      </c>
      <c r="F5" s="38" t="s">
        <v>2</v>
      </c>
      <c r="G5" s="38" t="s">
        <v>26</v>
      </c>
      <c r="H5" s="38" t="s">
        <v>7</v>
      </c>
    </row>
    <row r="6" spans="1:8" ht="77.25" customHeight="1" x14ac:dyDescent="0.2">
      <c r="A6" s="35"/>
      <c r="B6" s="35"/>
      <c r="C6" s="35"/>
      <c r="D6" s="36"/>
      <c r="E6" s="39"/>
      <c r="F6" s="38"/>
      <c r="G6" s="38"/>
      <c r="H6" s="38"/>
    </row>
    <row r="7" spans="1:8" s="37" customFormat="1" ht="18" x14ac:dyDescent="0.25">
      <c r="A7" s="439" t="s">
        <v>27</v>
      </c>
      <c r="B7" s="440"/>
      <c r="C7" s="440"/>
      <c r="D7" s="440"/>
      <c r="E7" s="437">
        <f>E4+1</f>
        <v>43179</v>
      </c>
      <c r="F7" s="437"/>
      <c r="G7" s="437"/>
      <c r="H7" s="438"/>
    </row>
    <row r="8" spans="1:8" ht="15" customHeight="1" x14ac:dyDescent="0.2">
      <c r="A8" s="35" t="s">
        <v>3</v>
      </c>
      <c r="B8" s="35" t="s">
        <v>2</v>
      </c>
      <c r="C8" s="35" t="s">
        <v>26</v>
      </c>
      <c r="D8" s="35" t="s">
        <v>7</v>
      </c>
      <c r="E8" s="38" t="s">
        <v>3</v>
      </c>
      <c r="F8" s="38" t="s">
        <v>2</v>
      </c>
      <c r="G8" s="38" t="s">
        <v>26</v>
      </c>
      <c r="H8" s="38" t="s">
        <v>7</v>
      </c>
    </row>
    <row r="9" spans="1:8" ht="77.25" customHeight="1" x14ac:dyDescent="0.2">
      <c r="A9" s="35"/>
      <c r="B9" s="35"/>
      <c r="C9" s="35"/>
      <c r="D9" s="36"/>
      <c r="E9" s="39"/>
      <c r="F9" s="38"/>
      <c r="G9" s="38"/>
      <c r="H9" s="38"/>
    </row>
    <row r="10" spans="1:8" s="37" customFormat="1" ht="18" x14ac:dyDescent="0.25">
      <c r="A10" s="439" t="s">
        <v>28</v>
      </c>
      <c r="B10" s="440"/>
      <c r="C10" s="440"/>
      <c r="D10" s="440"/>
      <c r="E10" s="437">
        <f>E4+2</f>
        <v>43180</v>
      </c>
      <c r="F10" s="437"/>
      <c r="G10" s="437"/>
      <c r="H10" s="438"/>
    </row>
    <row r="11" spans="1:8" ht="15" customHeight="1" x14ac:dyDescent="0.2">
      <c r="A11" s="35" t="s">
        <v>3</v>
      </c>
      <c r="B11" s="35" t="s">
        <v>2</v>
      </c>
      <c r="C11" s="35" t="s">
        <v>26</v>
      </c>
      <c r="D11" s="35" t="s">
        <v>7</v>
      </c>
      <c r="E11" s="38" t="s">
        <v>3</v>
      </c>
      <c r="F11" s="38" t="s">
        <v>2</v>
      </c>
      <c r="G11" s="38" t="s">
        <v>26</v>
      </c>
      <c r="H11" s="38" t="s">
        <v>7</v>
      </c>
    </row>
    <row r="12" spans="1:8" ht="109.5" customHeight="1" x14ac:dyDescent="0.2">
      <c r="A12" s="35"/>
      <c r="B12" s="35"/>
      <c r="C12" s="35"/>
      <c r="D12" s="36"/>
      <c r="E12" s="39"/>
      <c r="F12" s="38"/>
      <c r="G12" s="38"/>
      <c r="H12" s="38"/>
    </row>
    <row r="13" spans="1:8" s="37" customFormat="1" ht="18" x14ac:dyDescent="0.25">
      <c r="A13" s="439" t="s">
        <v>29</v>
      </c>
      <c r="B13" s="440"/>
      <c r="C13" s="440"/>
      <c r="D13" s="440"/>
      <c r="E13" s="437">
        <f>E4+3</f>
        <v>43181</v>
      </c>
      <c r="F13" s="437"/>
      <c r="G13" s="437"/>
      <c r="H13" s="438"/>
    </row>
    <row r="14" spans="1:8" ht="15" customHeight="1" x14ac:dyDescent="0.2">
      <c r="A14" s="35" t="s">
        <v>3</v>
      </c>
      <c r="B14" s="35" t="s">
        <v>2</v>
      </c>
      <c r="C14" s="35" t="s">
        <v>26</v>
      </c>
      <c r="D14" s="35" t="s">
        <v>7</v>
      </c>
      <c r="E14" s="38" t="s">
        <v>3</v>
      </c>
      <c r="F14" s="38" t="s">
        <v>2</v>
      </c>
      <c r="G14" s="38" t="s">
        <v>26</v>
      </c>
      <c r="H14" s="38" t="s">
        <v>7</v>
      </c>
    </row>
    <row r="15" spans="1:8" ht="109.5" customHeight="1" x14ac:dyDescent="0.2">
      <c r="A15" s="35"/>
      <c r="B15" s="35"/>
      <c r="C15" s="35"/>
      <c r="D15" s="36"/>
      <c r="E15" s="39"/>
      <c r="F15" s="38"/>
      <c r="G15" s="38"/>
      <c r="H15" s="38"/>
    </row>
    <row r="16" spans="1:8" s="37" customFormat="1" ht="18" x14ac:dyDescent="0.25">
      <c r="A16" s="439" t="s">
        <v>30</v>
      </c>
      <c r="B16" s="440"/>
      <c r="C16" s="440"/>
      <c r="D16" s="440"/>
      <c r="E16" s="437">
        <f>E4+4</f>
        <v>43182</v>
      </c>
      <c r="F16" s="437"/>
      <c r="G16" s="437"/>
      <c r="H16" s="438"/>
    </row>
    <row r="17" spans="1:8" ht="15" customHeight="1" x14ac:dyDescent="0.2">
      <c r="A17" s="35" t="s">
        <v>3</v>
      </c>
      <c r="B17" s="35" t="s">
        <v>2</v>
      </c>
      <c r="C17" s="35" t="s">
        <v>26</v>
      </c>
      <c r="D17" s="35" t="s">
        <v>7</v>
      </c>
      <c r="E17" s="38" t="s">
        <v>3</v>
      </c>
      <c r="F17" s="38" t="s">
        <v>2</v>
      </c>
      <c r="G17" s="38" t="s">
        <v>26</v>
      </c>
      <c r="H17" s="38" t="s">
        <v>7</v>
      </c>
    </row>
    <row r="18" spans="1:8" ht="109.5" customHeight="1" x14ac:dyDescent="0.2">
      <c r="A18" s="35"/>
      <c r="B18" s="35"/>
      <c r="C18" s="35"/>
      <c r="D18" s="36"/>
      <c r="E18" s="39"/>
      <c r="F18" s="38"/>
      <c r="G18" s="38"/>
      <c r="H18" s="38"/>
    </row>
    <row r="19" spans="1:8" s="37" customFormat="1" ht="18" x14ac:dyDescent="0.25">
      <c r="A19" s="439" t="s">
        <v>31</v>
      </c>
      <c r="B19" s="440"/>
      <c r="C19" s="440"/>
      <c r="D19" s="440"/>
      <c r="E19" s="437">
        <f>E4+5</f>
        <v>43183</v>
      </c>
      <c r="F19" s="437"/>
      <c r="G19" s="437"/>
      <c r="H19" s="438"/>
    </row>
    <row r="20" spans="1:8" ht="15" customHeight="1" x14ac:dyDescent="0.2">
      <c r="A20" s="35" t="s">
        <v>3</v>
      </c>
      <c r="B20" s="35" t="s">
        <v>2</v>
      </c>
      <c r="C20" s="35" t="s">
        <v>26</v>
      </c>
      <c r="D20" s="35" t="s">
        <v>7</v>
      </c>
      <c r="E20" s="38" t="s">
        <v>3</v>
      </c>
      <c r="F20" s="38" t="s">
        <v>2</v>
      </c>
      <c r="G20" s="38" t="s">
        <v>26</v>
      </c>
      <c r="H20" s="38" t="s">
        <v>7</v>
      </c>
    </row>
    <row r="21" spans="1:8" ht="109.5" customHeight="1" x14ac:dyDescent="0.2">
      <c r="A21" s="35"/>
      <c r="B21" s="35"/>
      <c r="C21" s="35"/>
      <c r="D21" s="36"/>
      <c r="E21" s="39"/>
      <c r="F21" s="38"/>
      <c r="G21" s="38"/>
      <c r="H21" s="38"/>
    </row>
  </sheetData>
  <mergeCells count="15">
    <mergeCell ref="A1:H1"/>
    <mergeCell ref="A3:D3"/>
    <mergeCell ref="E3:H3"/>
    <mergeCell ref="E7:H7"/>
    <mergeCell ref="A19:D19"/>
    <mergeCell ref="E19:H19"/>
    <mergeCell ref="A4:D4"/>
    <mergeCell ref="E4:H4"/>
    <mergeCell ref="A7:D7"/>
    <mergeCell ref="A16:D16"/>
    <mergeCell ref="E16:H16"/>
    <mergeCell ref="A10:D10"/>
    <mergeCell ref="E10:H10"/>
    <mergeCell ref="A13:D13"/>
    <mergeCell ref="E13:H13"/>
  </mergeCells>
  <phoneticPr fontId="5" type="noConversion"/>
  <pageMargins left="0" right="0" top="0.19685039370078741" bottom="0.19685039370078741" header="0" footer="0"/>
  <pageSetup paperSize="9" scale="87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K37"/>
  <sheetViews>
    <sheetView topLeftCell="C4" workbookViewId="0">
      <selection activeCell="G2" sqref="G2"/>
    </sheetView>
  </sheetViews>
  <sheetFormatPr baseColWidth="10" defaultRowHeight="12.75" x14ac:dyDescent="0.2"/>
  <cols>
    <col min="1" max="5" width="13.7109375" customWidth="1"/>
  </cols>
  <sheetData>
    <row r="1" spans="1:11" ht="24" thickBot="1" x14ac:dyDescent="0.4">
      <c r="A1" s="408" t="s">
        <v>8</v>
      </c>
      <c r="B1" s="408"/>
      <c r="C1" s="408"/>
      <c r="D1" s="408"/>
      <c r="E1" s="408"/>
    </row>
    <row r="2" spans="1:11" ht="13.5" thickBot="1" x14ac:dyDescent="0.25">
      <c r="G2" s="8">
        <v>40068</v>
      </c>
      <c r="I2" t="s">
        <v>17</v>
      </c>
    </row>
    <row r="3" spans="1:11" s="12" customFormat="1" ht="18" x14ac:dyDescent="0.25">
      <c r="A3" s="9" t="s">
        <v>9</v>
      </c>
      <c r="B3" s="10" t="str">
        <f>I3</f>
        <v>17h30</v>
      </c>
      <c r="C3" s="11" t="s">
        <v>4</v>
      </c>
      <c r="D3" s="10">
        <f>G2</f>
        <v>40068</v>
      </c>
      <c r="G3" s="7">
        <f>$G$2+1</f>
        <v>40069</v>
      </c>
      <c r="H3" s="13" t="str">
        <f>'édition A5'!I2</f>
        <v>15h20</v>
      </c>
      <c r="I3" t="s">
        <v>10</v>
      </c>
      <c r="J3" s="14">
        <f>'édition A5'!G7</f>
        <v>40073</v>
      </c>
      <c r="K3"/>
    </row>
    <row r="4" spans="1:11" x14ac:dyDescent="0.2">
      <c r="G4" s="7">
        <f>$G$2+2</f>
        <v>40070</v>
      </c>
      <c r="I4" t="s">
        <v>11</v>
      </c>
    </row>
    <row r="5" spans="1:11" x14ac:dyDescent="0.2">
      <c r="A5" s="441" t="s">
        <v>1</v>
      </c>
      <c r="B5" s="441"/>
      <c r="C5" s="441" t="s">
        <v>12</v>
      </c>
      <c r="D5" s="441"/>
      <c r="E5" s="441" t="s">
        <v>7</v>
      </c>
      <c r="F5" s="16"/>
      <c r="G5" s="7">
        <f>$G$2+3</f>
        <v>40071</v>
      </c>
      <c r="I5" t="s">
        <v>13</v>
      </c>
    </row>
    <row r="6" spans="1:11" x14ac:dyDescent="0.2">
      <c r="A6" s="15" t="s">
        <v>2</v>
      </c>
      <c r="B6" s="15" t="s">
        <v>3</v>
      </c>
      <c r="C6" s="15" t="s">
        <v>2</v>
      </c>
      <c r="D6" s="15" t="s">
        <v>3</v>
      </c>
      <c r="E6" s="441"/>
      <c r="F6" s="16"/>
      <c r="G6" s="7">
        <f>$G$2+4</f>
        <v>40072</v>
      </c>
    </row>
    <row r="7" spans="1:11" x14ac:dyDescent="0.2">
      <c r="A7" s="17"/>
      <c r="B7" s="17"/>
      <c r="C7" s="17"/>
      <c r="D7" s="17"/>
      <c r="E7" s="18"/>
      <c r="F7" s="16"/>
      <c r="G7" s="7">
        <f>$G$2+5</f>
        <v>40073</v>
      </c>
    </row>
    <row r="8" spans="1:11" x14ac:dyDescent="0.2">
      <c r="A8" s="16"/>
      <c r="B8" s="16"/>
      <c r="C8" s="16"/>
      <c r="D8" s="16"/>
      <c r="E8" s="19"/>
      <c r="F8" s="16"/>
      <c r="G8" s="7"/>
    </row>
    <row r="9" spans="1:11" x14ac:dyDescent="0.2">
      <c r="A9" s="16"/>
      <c r="B9" s="16"/>
      <c r="C9" s="16"/>
      <c r="D9" s="16"/>
      <c r="E9" s="19"/>
      <c r="F9" s="16"/>
    </row>
    <row r="10" spans="1:11" x14ac:dyDescent="0.2">
      <c r="A10" s="16"/>
      <c r="B10" s="16"/>
      <c r="C10" s="16"/>
      <c r="D10" s="16"/>
      <c r="E10" s="19"/>
      <c r="F10" s="16"/>
    </row>
    <row r="11" spans="1:11" x14ac:dyDescent="0.2">
      <c r="A11" s="16"/>
      <c r="B11" s="16"/>
      <c r="C11" s="16"/>
      <c r="D11" s="16"/>
      <c r="E11" s="19"/>
      <c r="F11" s="16"/>
    </row>
    <row r="12" spans="1:11" x14ac:dyDescent="0.2">
      <c r="A12" s="16"/>
      <c r="B12" s="16"/>
      <c r="C12" s="16"/>
      <c r="D12" s="16"/>
      <c r="E12" s="19"/>
      <c r="F12" s="16"/>
    </row>
    <row r="13" spans="1:11" x14ac:dyDescent="0.2">
      <c r="A13" s="16"/>
      <c r="B13" s="16"/>
      <c r="C13" s="16"/>
      <c r="D13" s="16"/>
      <c r="E13" s="19"/>
      <c r="F13" s="16"/>
    </row>
    <row r="14" spans="1:11" x14ac:dyDescent="0.2">
      <c r="A14" s="16"/>
      <c r="B14" s="16"/>
      <c r="C14" s="16"/>
      <c r="D14" s="16"/>
      <c r="E14" s="19"/>
      <c r="F14" s="16"/>
    </row>
    <row r="15" spans="1:11" ht="20.25" x14ac:dyDescent="0.3">
      <c r="A15" s="16"/>
      <c r="B15" s="16"/>
      <c r="C15" s="16"/>
      <c r="D15" s="16"/>
      <c r="E15" s="19"/>
      <c r="F15" s="16"/>
      <c r="I15" s="385" t="s">
        <v>15</v>
      </c>
      <c r="J15" s="386"/>
      <c r="K15" s="1" t="s">
        <v>14</v>
      </c>
    </row>
    <row r="16" spans="1:11" x14ac:dyDescent="0.2">
      <c r="A16" s="16"/>
      <c r="B16" s="16"/>
      <c r="C16" s="16"/>
      <c r="D16" s="16"/>
      <c r="E16" s="19"/>
      <c r="F16" s="16"/>
    </row>
    <row r="17" spans="1:11" ht="20.25" x14ac:dyDescent="0.3">
      <c r="A17" s="16"/>
      <c r="B17" s="16"/>
      <c r="C17" s="16"/>
      <c r="D17" s="16"/>
      <c r="E17" s="19"/>
      <c r="F17" s="16"/>
      <c r="I17" s="385" t="s">
        <v>16</v>
      </c>
      <c r="J17" s="386"/>
    </row>
    <row r="18" spans="1:11" ht="20.25" x14ac:dyDescent="0.3">
      <c r="A18" s="16"/>
      <c r="B18" s="16"/>
      <c r="C18" s="16"/>
      <c r="D18" s="16"/>
      <c r="E18" s="19"/>
      <c r="F18" s="16"/>
      <c r="K18" s="20"/>
    </row>
    <row r="19" spans="1:11" x14ac:dyDescent="0.2">
      <c r="A19" s="16"/>
      <c r="B19" s="16"/>
      <c r="C19" s="16"/>
      <c r="D19" s="16"/>
      <c r="E19" s="19"/>
      <c r="F19" s="16"/>
    </row>
    <row r="20" spans="1:11" x14ac:dyDescent="0.2">
      <c r="A20" s="16"/>
      <c r="B20" s="16"/>
      <c r="C20" s="16"/>
      <c r="D20" s="16"/>
      <c r="E20" s="19"/>
      <c r="F20" s="16"/>
    </row>
    <row r="21" spans="1:11" x14ac:dyDescent="0.2">
      <c r="A21" s="16"/>
      <c r="B21" s="16"/>
      <c r="C21" s="16"/>
      <c r="D21" s="16"/>
      <c r="E21" s="19"/>
      <c r="F21" s="16"/>
    </row>
    <row r="22" spans="1:11" x14ac:dyDescent="0.2">
      <c r="A22" s="16"/>
      <c r="B22" s="16"/>
      <c r="C22" s="16"/>
      <c r="D22" s="16"/>
      <c r="E22" s="19"/>
      <c r="F22" s="16"/>
    </row>
    <row r="23" spans="1:11" x14ac:dyDescent="0.2">
      <c r="A23" s="16"/>
      <c r="B23" s="16"/>
      <c r="C23" s="16"/>
      <c r="D23" s="16"/>
      <c r="E23" s="19"/>
      <c r="F23" s="16"/>
    </row>
    <row r="24" spans="1:11" x14ac:dyDescent="0.2">
      <c r="A24" s="16"/>
      <c r="B24" s="16"/>
      <c r="C24" s="16"/>
      <c r="D24" s="16"/>
      <c r="E24" s="19"/>
      <c r="F24" s="16"/>
    </row>
    <row r="25" spans="1:11" x14ac:dyDescent="0.2">
      <c r="A25" s="16"/>
      <c r="B25" s="16"/>
      <c r="C25" s="16"/>
      <c r="D25" s="16"/>
      <c r="E25" s="19"/>
      <c r="F25" s="16"/>
    </row>
    <row r="26" spans="1:11" x14ac:dyDescent="0.2">
      <c r="A26" s="16"/>
      <c r="B26" s="16"/>
      <c r="C26" s="16"/>
      <c r="D26" s="16"/>
      <c r="E26" s="19"/>
      <c r="F26" s="16"/>
    </row>
    <row r="27" spans="1:11" x14ac:dyDescent="0.2">
      <c r="A27" s="16"/>
      <c r="B27" s="16"/>
      <c r="C27" s="16"/>
      <c r="D27" s="16"/>
      <c r="E27" s="19"/>
      <c r="F27" s="16"/>
    </row>
    <row r="28" spans="1:11" x14ac:dyDescent="0.2">
      <c r="A28" s="16"/>
      <c r="B28" s="16"/>
      <c r="C28" s="16"/>
      <c r="D28" s="16"/>
      <c r="E28" s="19"/>
      <c r="F28" s="16"/>
    </row>
    <row r="29" spans="1:11" x14ac:dyDescent="0.2">
      <c r="A29" s="16"/>
      <c r="B29" s="16"/>
      <c r="C29" s="16"/>
      <c r="D29" s="16"/>
      <c r="E29" s="19"/>
      <c r="F29" s="16"/>
    </row>
    <row r="30" spans="1:11" x14ac:dyDescent="0.2">
      <c r="A30" s="16"/>
      <c r="B30" s="16"/>
      <c r="C30" s="16"/>
      <c r="D30" s="16"/>
      <c r="E30" s="19"/>
      <c r="F30" s="16"/>
    </row>
    <row r="31" spans="1:11" x14ac:dyDescent="0.2">
      <c r="A31" s="16"/>
      <c r="B31" s="16"/>
      <c r="C31" s="16"/>
      <c r="D31" s="16"/>
      <c r="E31" s="19"/>
      <c r="F31" s="16"/>
    </row>
    <row r="32" spans="1:11" x14ac:dyDescent="0.2">
      <c r="A32" s="16"/>
      <c r="B32" s="16"/>
      <c r="C32" s="16"/>
      <c r="D32" s="16"/>
      <c r="E32" s="19"/>
    </row>
    <row r="33" spans="1:5" x14ac:dyDescent="0.2">
      <c r="A33" s="16"/>
      <c r="B33" s="16"/>
      <c r="C33" s="16"/>
      <c r="D33" s="16"/>
      <c r="E33" s="19"/>
    </row>
    <row r="34" spans="1:5" x14ac:dyDescent="0.2">
      <c r="A34" s="16"/>
      <c r="B34" s="16"/>
      <c r="C34" s="16"/>
      <c r="D34" s="16"/>
      <c r="E34" s="19"/>
    </row>
    <row r="35" spans="1:5" x14ac:dyDescent="0.2">
      <c r="A35" s="16"/>
      <c r="B35" s="16"/>
      <c r="C35" s="16"/>
      <c r="D35" s="16"/>
      <c r="E35" s="19"/>
    </row>
    <row r="36" spans="1:5" x14ac:dyDescent="0.2">
      <c r="A36" s="16"/>
      <c r="B36" s="16"/>
      <c r="C36" s="16"/>
      <c r="D36" s="16"/>
      <c r="E36" s="19"/>
    </row>
    <row r="37" spans="1:5" x14ac:dyDescent="0.2">
      <c r="A37" s="16"/>
      <c r="B37" s="16"/>
      <c r="C37" s="16"/>
      <c r="D37" s="16"/>
      <c r="E37" s="19"/>
    </row>
  </sheetData>
  <mergeCells count="6">
    <mergeCell ref="A1:E1"/>
    <mergeCell ref="I15:J15"/>
    <mergeCell ref="I17:J17"/>
    <mergeCell ref="A5:B5"/>
    <mergeCell ref="C5:D5"/>
    <mergeCell ref="E5:E6"/>
  </mergeCells>
  <phoneticPr fontId="5" type="noConversion"/>
  <pageMargins left="0" right="0.26" top="0" bottom="0" header="0" footer="0"/>
  <pageSetup paperSize="11" scale="95" orientation="portrait" horizontalDpi="4294967294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>
      <pane ySplit="1" topLeftCell="A35" activePane="bottomLeft" state="frozen"/>
      <selection pane="bottomLeft" activeCell="M48" sqref="M48"/>
    </sheetView>
  </sheetViews>
  <sheetFormatPr baseColWidth="10" defaultRowHeight="12.75" x14ac:dyDescent="0.2"/>
  <cols>
    <col min="1" max="1" width="11.42578125" style="7"/>
    <col min="5" max="5" width="11.42578125" style="159"/>
  </cols>
  <sheetData>
    <row r="1" spans="1:8" x14ac:dyDescent="0.2">
      <c r="A1" s="306" t="s">
        <v>127</v>
      </c>
      <c r="B1" s="93" t="s">
        <v>128</v>
      </c>
      <c r="C1" s="93" t="s">
        <v>129</v>
      </c>
      <c r="D1" s="93" t="s">
        <v>151</v>
      </c>
      <c r="E1" s="307" t="s">
        <v>130</v>
      </c>
      <c r="F1" s="93" t="s">
        <v>121</v>
      </c>
      <c r="G1" s="93" t="s">
        <v>131</v>
      </c>
      <c r="H1" s="93" t="s">
        <v>155</v>
      </c>
    </row>
    <row r="2" spans="1:8" x14ac:dyDescent="0.2">
      <c r="A2" s="7">
        <v>43102</v>
      </c>
      <c r="B2">
        <v>38301</v>
      </c>
      <c r="C2">
        <v>5140</v>
      </c>
      <c r="D2">
        <v>107</v>
      </c>
      <c r="E2" s="159">
        <v>1</v>
      </c>
      <c r="F2">
        <v>3100</v>
      </c>
      <c r="G2">
        <v>1021.0000000000001</v>
      </c>
      <c r="H2">
        <v>0</v>
      </c>
    </row>
    <row r="3" spans="1:8" x14ac:dyDescent="0.2">
      <c r="A3" s="7">
        <v>43103</v>
      </c>
      <c r="B3">
        <v>64368</v>
      </c>
      <c r="C3">
        <v>13460</v>
      </c>
      <c r="D3">
        <v>107</v>
      </c>
      <c r="E3" s="159">
        <v>0</v>
      </c>
      <c r="F3">
        <v>3200</v>
      </c>
      <c r="G3">
        <v>1050</v>
      </c>
      <c r="H3">
        <v>0</v>
      </c>
    </row>
    <row r="4" spans="1:8" x14ac:dyDescent="0.2">
      <c r="A4" s="7">
        <v>43104</v>
      </c>
      <c r="B4">
        <v>83569</v>
      </c>
      <c r="C4">
        <v>18000</v>
      </c>
      <c r="D4">
        <v>107</v>
      </c>
      <c r="E4" s="159">
        <v>6.4220183486238536E-2</v>
      </c>
      <c r="F4">
        <v>3300</v>
      </c>
      <c r="G4">
        <v>1103</v>
      </c>
      <c r="H4">
        <v>0</v>
      </c>
    </row>
    <row r="5" spans="1:8" x14ac:dyDescent="0.2">
      <c r="A5" s="7">
        <v>43109</v>
      </c>
      <c r="B5">
        <v>70528</v>
      </c>
      <c r="C5">
        <v>16600</v>
      </c>
      <c r="D5">
        <v>107</v>
      </c>
      <c r="E5" s="159">
        <v>0.15</v>
      </c>
      <c r="F5">
        <v>3800</v>
      </c>
      <c r="G5">
        <v>1100</v>
      </c>
      <c r="H5">
        <v>0</v>
      </c>
    </row>
    <row r="6" spans="1:8" x14ac:dyDescent="0.2">
      <c r="A6" s="7">
        <v>43110</v>
      </c>
      <c r="B6">
        <v>68494</v>
      </c>
      <c r="C6">
        <v>9460</v>
      </c>
      <c r="D6">
        <v>107</v>
      </c>
      <c r="E6" s="159">
        <v>0.10204081632653061</v>
      </c>
      <c r="F6">
        <v>3700</v>
      </c>
      <c r="G6">
        <v>980.00000000000011</v>
      </c>
      <c r="H6">
        <v>0</v>
      </c>
    </row>
    <row r="7" spans="1:8" x14ac:dyDescent="0.2">
      <c r="A7" s="7">
        <v>43111</v>
      </c>
      <c r="B7">
        <v>74934</v>
      </c>
      <c r="C7">
        <v>10680</v>
      </c>
      <c r="D7">
        <v>107</v>
      </c>
      <c r="E7" s="159">
        <v>6.5934065934065936E-2</v>
      </c>
      <c r="F7">
        <v>4500</v>
      </c>
      <c r="G7">
        <v>1000</v>
      </c>
      <c r="H7">
        <v>0</v>
      </c>
    </row>
    <row r="8" spans="1:8" x14ac:dyDescent="0.2">
      <c r="A8" s="7">
        <v>43112</v>
      </c>
      <c r="B8">
        <v>87320</v>
      </c>
      <c r="C8">
        <v>22320</v>
      </c>
      <c r="D8">
        <v>107</v>
      </c>
      <c r="E8" s="159">
        <v>0.10416666666666667</v>
      </c>
      <c r="F8">
        <v>4100</v>
      </c>
      <c r="G8">
        <v>1100</v>
      </c>
      <c r="H8">
        <v>0</v>
      </c>
    </row>
    <row r="9" spans="1:8" x14ac:dyDescent="0.2">
      <c r="A9" s="7">
        <v>43113</v>
      </c>
      <c r="B9">
        <v>30210</v>
      </c>
      <c r="C9">
        <v>2220</v>
      </c>
      <c r="D9">
        <v>107</v>
      </c>
      <c r="E9" s="159">
        <v>0</v>
      </c>
      <c r="F9">
        <v>1100</v>
      </c>
      <c r="G9">
        <v>0</v>
      </c>
      <c r="H9">
        <v>0</v>
      </c>
    </row>
    <row r="10" spans="1:8" x14ac:dyDescent="0.2">
      <c r="A10" s="7">
        <v>43115</v>
      </c>
      <c r="B10">
        <v>70187</v>
      </c>
      <c r="C10">
        <v>13260</v>
      </c>
      <c r="D10">
        <v>107</v>
      </c>
      <c r="E10" s="159">
        <v>8.4210526315789472E-2</v>
      </c>
      <c r="F10">
        <v>2900</v>
      </c>
      <c r="G10">
        <v>1025</v>
      </c>
      <c r="H10">
        <v>0</v>
      </c>
    </row>
    <row r="11" spans="1:8" x14ac:dyDescent="0.2">
      <c r="A11" s="7">
        <v>43117</v>
      </c>
      <c r="B11">
        <v>79838</v>
      </c>
      <c r="C11">
        <v>26300</v>
      </c>
      <c r="D11">
        <v>107</v>
      </c>
      <c r="E11" s="159">
        <v>9.4339622641509441E-2</v>
      </c>
      <c r="F11">
        <v>4600</v>
      </c>
      <c r="G11">
        <v>950</v>
      </c>
      <c r="H11">
        <v>0</v>
      </c>
    </row>
    <row r="12" spans="1:8" x14ac:dyDescent="0.2">
      <c r="A12" s="7">
        <v>43118</v>
      </c>
      <c r="B12">
        <v>74309</v>
      </c>
      <c r="C12">
        <v>17160</v>
      </c>
      <c r="D12">
        <v>107</v>
      </c>
      <c r="E12" s="159">
        <v>3.0612244897959183E-2</v>
      </c>
      <c r="F12">
        <v>4100</v>
      </c>
      <c r="G12">
        <v>941</v>
      </c>
      <c r="H12">
        <v>0</v>
      </c>
    </row>
    <row r="13" spans="1:8" x14ac:dyDescent="0.2">
      <c r="A13" s="7">
        <v>43122</v>
      </c>
      <c r="B13">
        <v>72734</v>
      </c>
      <c r="C13">
        <v>16820</v>
      </c>
      <c r="D13">
        <v>107</v>
      </c>
      <c r="E13" s="159">
        <v>0.10526315789473684</v>
      </c>
      <c r="F13">
        <v>5000</v>
      </c>
      <c r="G13">
        <v>980.00000000000011</v>
      </c>
      <c r="H13">
        <v>0</v>
      </c>
    </row>
    <row r="14" spans="1:8" x14ac:dyDescent="0.2">
      <c r="A14" s="7">
        <v>43123</v>
      </c>
      <c r="B14">
        <v>71717</v>
      </c>
      <c r="C14">
        <v>21200</v>
      </c>
      <c r="D14">
        <v>107</v>
      </c>
      <c r="E14" s="159">
        <v>0.12244897959183673</v>
      </c>
      <c r="F14">
        <v>3400</v>
      </c>
      <c r="G14">
        <v>1037</v>
      </c>
      <c r="H14">
        <v>0</v>
      </c>
    </row>
    <row r="15" spans="1:8" x14ac:dyDescent="0.2">
      <c r="A15" s="7">
        <v>43124</v>
      </c>
      <c r="B15">
        <v>66928</v>
      </c>
      <c r="C15">
        <v>17940</v>
      </c>
      <c r="D15">
        <v>107</v>
      </c>
      <c r="E15" s="159">
        <v>0.1111111111111111</v>
      </c>
      <c r="F15">
        <v>3700</v>
      </c>
      <c r="G15">
        <v>1100</v>
      </c>
      <c r="H15">
        <v>0</v>
      </c>
    </row>
    <row r="16" spans="1:8" x14ac:dyDescent="0.2">
      <c r="A16" s="7">
        <v>43125</v>
      </c>
      <c r="B16">
        <v>73188</v>
      </c>
      <c r="C16">
        <v>19300</v>
      </c>
      <c r="D16">
        <v>107</v>
      </c>
      <c r="E16" s="159">
        <v>6.25E-2</v>
      </c>
      <c r="F16">
        <v>4500</v>
      </c>
      <c r="G16">
        <v>780</v>
      </c>
      <c r="H16">
        <v>0</v>
      </c>
    </row>
    <row r="17" spans="1:8" x14ac:dyDescent="0.2">
      <c r="A17" s="7">
        <v>43126</v>
      </c>
      <c r="B17">
        <v>68922</v>
      </c>
      <c r="C17">
        <v>16940</v>
      </c>
      <c r="D17">
        <v>107</v>
      </c>
      <c r="E17" s="159">
        <v>6.25E-2</v>
      </c>
      <c r="F17">
        <v>3900</v>
      </c>
      <c r="G17">
        <v>800</v>
      </c>
      <c r="H17">
        <v>0</v>
      </c>
    </row>
    <row r="18" spans="1:8" x14ac:dyDescent="0.2">
      <c r="A18" s="7">
        <v>43127</v>
      </c>
      <c r="B18">
        <v>26794</v>
      </c>
      <c r="C18">
        <v>3180</v>
      </c>
      <c r="D18">
        <v>107</v>
      </c>
      <c r="E18" s="159">
        <v>0</v>
      </c>
      <c r="F18">
        <v>1100</v>
      </c>
      <c r="G18">
        <v>650</v>
      </c>
      <c r="H18">
        <v>0</v>
      </c>
    </row>
    <row r="19" spans="1:8" x14ac:dyDescent="0.2">
      <c r="A19" s="7">
        <v>43129</v>
      </c>
      <c r="B19">
        <v>74838</v>
      </c>
      <c r="C19">
        <v>17760</v>
      </c>
      <c r="D19">
        <v>107</v>
      </c>
      <c r="E19" s="159">
        <v>0.13829787234042554</v>
      </c>
      <c r="F19">
        <v>4200</v>
      </c>
      <c r="G19">
        <v>990</v>
      </c>
      <c r="H19">
        <v>0</v>
      </c>
    </row>
    <row r="20" spans="1:8" x14ac:dyDescent="0.2">
      <c r="A20" s="7">
        <v>43130</v>
      </c>
      <c r="B20">
        <v>75836</v>
      </c>
      <c r="C20">
        <v>16740</v>
      </c>
      <c r="D20">
        <v>107</v>
      </c>
      <c r="E20" s="159">
        <v>0.11224489795918367</v>
      </c>
      <c r="F20">
        <v>3800</v>
      </c>
      <c r="G20">
        <v>1050</v>
      </c>
      <c r="H20">
        <v>0</v>
      </c>
    </row>
    <row r="21" spans="1:8" x14ac:dyDescent="0.2">
      <c r="A21" s="7">
        <v>43131</v>
      </c>
      <c r="B21">
        <v>75227</v>
      </c>
      <c r="C21">
        <v>16320</v>
      </c>
      <c r="D21">
        <v>107</v>
      </c>
      <c r="E21" s="159">
        <v>0.10679611650485436</v>
      </c>
      <c r="F21">
        <v>3800</v>
      </c>
      <c r="G21">
        <v>944.99999999999989</v>
      </c>
      <c r="H21">
        <v>0</v>
      </c>
    </row>
    <row r="22" spans="1:8" x14ac:dyDescent="0.2">
      <c r="A22" s="7">
        <v>43136</v>
      </c>
      <c r="B22">
        <v>74646</v>
      </c>
      <c r="C22">
        <v>21200</v>
      </c>
      <c r="D22">
        <v>107</v>
      </c>
      <c r="E22" s="159">
        <v>6.1855670103092786E-2</v>
      </c>
      <c r="F22">
        <v>3000</v>
      </c>
      <c r="G22">
        <v>1000</v>
      </c>
      <c r="H22">
        <v>0</v>
      </c>
    </row>
    <row r="23" spans="1:8" x14ac:dyDescent="0.2">
      <c r="A23" s="7">
        <v>43137</v>
      </c>
      <c r="B23">
        <v>76352</v>
      </c>
      <c r="C23">
        <v>20620</v>
      </c>
      <c r="D23">
        <v>107</v>
      </c>
      <c r="E23" s="159">
        <v>7.0000000000000007E-2</v>
      </c>
      <c r="F23">
        <v>3500</v>
      </c>
      <c r="G23">
        <v>1100</v>
      </c>
      <c r="H23">
        <v>0</v>
      </c>
    </row>
    <row r="24" spans="1:8" x14ac:dyDescent="0.2">
      <c r="A24" s="7">
        <v>43138</v>
      </c>
      <c r="B24">
        <v>67498</v>
      </c>
      <c r="C24">
        <v>17340</v>
      </c>
      <c r="D24">
        <v>107</v>
      </c>
      <c r="E24" s="159">
        <v>5.3763440860215055E-2</v>
      </c>
      <c r="F24">
        <v>3800</v>
      </c>
      <c r="G24">
        <v>1000</v>
      </c>
      <c r="H24">
        <v>0</v>
      </c>
    </row>
    <row r="25" spans="1:8" x14ac:dyDescent="0.2">
      <c r="A25" s="7">
        <v>43139</v>
      </c>
      <c r="B25">
        <v>63194</v>
      </c>
      <c r="C25">
        <v>10880</v>
      </c>
      <c r="D25">
        <v>107</v>
      </c>
      <c r="E25" s="159">
        <v>0.13131313131313133</v>
      </c>
      <c r="F25">
        <v>3700</v>
      </c>
      <c r="G25">
        <v>950</v>
      </c>
      <c r="H25">
        <v>0</v>
      </c>
    </row>
    <row r="26" spans="1:8" x14ac:dyDescent="0.2">
      <c r="A26" s="7">
        <v>43140</v>
      </c>
      <c r="B26">
        <v>70072</v>
      </c>
      <c r="C26">
        <v>19940</v>
      </c>
      <c r="D26">
        <v>107</v>
      </c>
      <c r="E26" s="159">
        <v>0.10784313725490197</v>
      </c>
      <c r="F26">
        <v>4500</v>
      </c>
      <c r="G26">
        <v>1000</v>
      </c>
      <c r="H26">
        <v>0</v>
      </c>
    </row>
    <row r="27" spans="1:8" x14ac:dyDescent="0.2">
      <c r="A27" s="7">
        <v>43141</v>
      </c>
      <c r="B27">
        <v>24988</v>
      </c>
      <c r="C27">
        <v>3360</v>
      </c>
      <c r="D27">
        <v>107</v>
      </c>
      <c r="E27" s="159">
        <v>0</v>
      </c>
      <c r="F27">
        <v>600</v>
      </c>
      <c r="G27">
        <v>0</v>
      </c>
      <c r="H27">
        <v>0</v>
      </c>
    </row>
    <row r="28" spans="1:8" x14ac:dyDescent="0.2">
      <c r="A28" s="7">
        <v>43143</v>
      </c>
      <c r="B28">
        <v>82814</v>
      </c>
      <c r="C28">
        <v>17580</v>
      </c>
      <c r="D28">
        <v>107</v>
      </c>
      <c r="E28" s="159">
        <v>6.1855670103092786E-2</v>
      </c>
      <c r="F28">
        <v>4300</v>
      </c>
      <c r="G28">
        <v>950</v>
      </c>
      <c r="H28">
        <v>0</v>
      </c>
    </row>
    <row r="29" spans="1:8" x14ac:dyDescent="0.2">
      <c r="A29" s="7">
        <v>43150</v>
      </c>
      <c r="B29">
        <v>66494</v>
      </c>
      <c r="C29">
        <v>15360</v>
      </c>
      <c r="D29">
        <v>107</v>
      </c>
      <c r="E29" s="159">
        <v>3.614457831325301E-2</v>
      </c>
      <c r="F29">
        <v>3700</v>
      </c>
      <c r="G29">
        <v>950</v>
      </c>
      <c r="H29">
        <v>0</v>
      </c>
    </row>
    <row r="30" spans="1:8" x14ac:dyDescent="0.2">
      <c r="A30" s="7">
        <v>43151</v>
      </c>
      <c r="B30">
        <v>63564</v>
      </c>
      <c r="C30">
        <v>15620</v>
      </c>
      <c r="D30">
        <v>107</v>
      </c>
      <c r="E30" s="159">
        <v>9.6385542168674704E-2</v>
      </c>
      <c r="F30">
        <v>4300</v>
      </c>
      <c r="G30">
        <v>1000</v>
      </c>
      <c r="H30">
        <v>0</v>
      </c>
    </row>
    <row r="31" spans="1:8" x14ac:dyDescent="0.2">
      <c r="A31" s="7">
        <v>43152</v>
      </c>
      <c r="B31">
        <v>57754</v>
      </c>
      <c r="C31">
        <v>9980</v>
      </c>
      <c r="D31">
        <v>107</v>
      </c>
      <c r="E31" s="159">
        <v>0</v>
      </c>
      <c r="F31">
        <v>3400</v>
      </c>
      <c r="G31">
        <v>990</v>
      </c>
      <c r="H31">
        <v>0</v>
      </c>
    </row>
    <row r="32" spans="1:8" x14ac:dyDescent="0.2">
      <c r="A32" s="7">
        <v>43153</v>
      </c>
      <c r="B32">
        <v>64484</v>
      </c>
      <c r="C32">
        <v>17180</v>
      </c>
      <c r="D32">
        <v>107</v>
      </c>
      <c r="E32" s="159">
        <v>0.10869565217391304</v>
      </c>
      <c r="F32">
        <v>5600</v>
      </c>
      <c r="G32">
        <v>1050</v>
      </c>
      <c r="H32">
        <v>0</v>
      </c>
    </row>
    <row r="33" spans="1:8" x14ac:dyDescent="0.2">
      <c r="A33" s="7">
        <v>43154</v>
      </c>
      <c r="B33">
        <v>65892</v>
      </c>
      <c r="C33">
        <v>14580</v>
      </c>
      <c r="D33">
        <v>107</v>
      </c>
      <c r="E33" s="159">
        <v>0.10416666666666667</v>
      </c>
      <c r="F33">
        <v>3900</v>
      </c>
      <c r="G33">
        <v>1128</v>
      </c>
      <c r="H33">
        <v>0</v>
      </c>
    </row>
    <row r="34" spans="1:8" x14ac:dyDescent="0.2">
      <c r="A34" s="7">
        <v>43155</v>
      </c>
      <c r="B34">
        <v>24748</v>
      </c>
      <c r="C34">
        <v>1840</v>
      </c>
      <c r="D34">
        <v>107</v>
      </c>
      <c r="E34" s="159">
        <v>0</v>
      </c>
      <c r="F34">
        <v>1100</v>
      </c>
      <c r="G34">
        <v>0</v>
      </c>
      <c r="H34">
        <v>0</v>
      </c>
    </row>
    <row r="35" spans="1:8" x14ac:dyDescent="0.2">
      <c r="A35" s="7">
        <v>43157</v>
      </c>
      <c r="B35">
        <v>69358</v>
      </c>
      <c r="C35">
        <v>22300</v>
      </c>
      <c r="D35">
        <v>107</v>
      </c>
      <c r="E35" s="159">
        <v>0.10909090909090909</v>
      </c>
      <c r="F35">
        <v>4500</v>
      </c>
      <c r="G35">
        <v>900</v>
      </c>
      <c r="H35">
        <v>0</v>
      </c>
    </row>
    <row r="36" spans="1:8" x14ac:dyDescent="0.2">
      <c r="A36" s="7">
        <v>43158</v>
      </c>
      <c r="B36">
        <v>63391</v>
      </c>
      <c r="C36">
        <v>16140</v>
      </c>
      <c r="D36">
        <v>107</v>
      </c>
      <c r="E36" s="159">
        <v>0.125</v>
      </c>
      <c r="F36">
        <v>5000</v>
      </c>
      <c r="G36">
        <v>699</v>
      </c>
      <c r="H36">
        <v>0</v>
      </c>
    </row>
    <row r="37" spans="1:8" x14ac:dyDescent="0.2">
      <c r="A37" s="7">
        <v>43159</v>
      </c>
      <c r="B37">
        <v>64638</v>
      </c>
      <c r="C37">
        <v>18240</v>
      </c>
      <c r="D37">
        <v>107</v>
      </c>
      <c r="E37" s="159">
        <v>6.5217391304347824E-2</v>
      </c>
      <c r="F37">
        <v>4800</v>
      </c>
      <c r="G37">
        <v>819.99999999999989</v>
      </c>
      <c r="H37">
        <v>0</v>
      </c>
    </row>
    <row r="38" spans="1:8" x14ac:dyDescent="0.2">
      <c r="A38" s="7">
        <v>43160</v>
      </c>
      <c r="B38">
        <v>65634</v>
      </c>
      <c r="C38">
        <v>17860</v>
      </c>
      <c r="D38">
        <v>107</v>
      </c>
      <c r="E38" s="159">
        <v>9.3023255813953487E-2</v>
      </c>
      <c r="F38">
        <v>4300</v>
      </c>
      <c r="G38">
        <v>720</v>
      </c>
      <c r="H38">
        <v>0</v>
      </c>
    </row>
    <row r="39" spans="1:8" x14ac:dyDescent="0.2">
      <c r="A39" s="7">
        <v>43162</v>
      </c>
      <c r="B39">
        <v>20704</v>
      </c>
      <c r="C39">
        <v>2020</v>
      </c>
      <c r="D39">
        <v>107</v>
      </c>
      <c r="E39" s="159">
        <v>1</v>
      </c>
      <c r="F39">
        <v>700</v>
      </c>
      <c r="G39">
        <v>682</v>
      </c>
      <c r="H39">
        <v>0</v>
      </c>
    </row>
    <row r="40" spans="1:8" x14ac:dyDescent="0.2">
      <c r="A40" s="7">
        <v>43164</v>
      </c>
      <c r="B40">
        <v>44892</v>
      </c>
      <c r="C40">
        <v>22240</v>
      </c>
      <c r="D40">
        <v>107</v>
      </c>
      <c r="E40" s="159">
        <v>8.8888888888888892E-2</v>
      </c>
      <c r="F40">
        <v>4500</v>
      </c>
      <c r="G40">
        <v>1000</v>
      </c>
      <c r="H40">
        <v>0</v>
      </c>
    </row>
    <row r="41" spans="1:8" x14ac:dyDescent="0.2">
      <c r="A41" s="7">
        <v>43165</v>
      </c>
      <c r="B41">
        <v>76830</v>
      </c>
      <c r="C41">
        <v>22720</v>
      </c>
      <c r="D41">
        <v>107</v>
      </c>
      <c r="E41" s="159">
        <v>0.12871287128712872</v>
      </c>
      <c r="F41">
        <v>4600</v>
      </c>
      <c r="G41">
        <v>950</v>
      </c>
      <c r="H41">
        <v>0</v>
      </c>
    </row>
    <row r="42" spans="1:8" x14ac:dyDescent="0.2">
      <c r="A42" s="7">
        <v>43166</v>
      </c>
      <c r="B42">
        <v>68520</v>
      </c>
      <c r="C42">
        <v>19100</v>
      </c>
      <c r="D42">
        <v>107</v>
      </c>
      <c r="E42" s="159">
        <v>0.15625</v>
      </c>
      <c r="F42">
        <v>4800</v>
      </c>
      <c r="G42">
        <v>900</v>
      </c>
      <c r="H42">
        <v>0</v>
      </c>
    </row>
    <row r="43" spans="1:8" x14ac:dyDescent="0.2">
      <c r="A43" s="7">
        <v>43167</v>
      </c>
      <c r="B43">
        <v>71544</v>
      </c>
      <c r="C43">
        <v>21360</v>
      </c>
      <c r="D43">
        <v>107</v>
      </c>
      <c r="E43" s="159">
        <v>8.3333333333333329E-2</v>
      </c>
      <c r="F43">
        <v>3800</v>
      </c>
      <c r="G43">
        <v>1100</v>
      </c>
      <c r="H43">
        <v>0</v>
      </c>
    </row>
    <row r="44" spans="1:8" x14ac:dyDescent="0.2">
      <c r="A44" s="7">
        <v>43168</v>
      </c>
      <c r="B44">
        <v>69444</v>
      </c>
      <c r="C44">
        <v>17000</v>
      </c>
      <c r="D44">
        <v>107</v>
      </c>
      <c r="E44" s="159">
        <v>8.8888888888888892E-2</v>
      </c>
      <c r="F44">
        <v>4600</v>
      </c>
      <c r="G44">
        <v>900</v>
      </c>
      <c r="H44">
        <v>0</v>
      </c>
    </row>
    <row r="45" spans="1:8" x14ac:dyDescent="0.2">
      <c r="A45" s="7">
        <v>43169</v>
      </c>
      <c r="B45">
        <v>23970</v>
      </c>
      <c r="C45">
        <v>2220</v>
      </c>
      <c r="D45">
        <v>107</v>
      </c>
      <c r="E45" s="159">
        <v>0</v>
      </c>
      <c r="F45">
        <v>1300</v>
      </c>
      <c r="G45">
        <v>600</v>
      </c>
      <c r="H45">
        <v>0</v>
      </c>
    </row>
    <row r="46" spans="1:8" x14ac:dyDescent="0.2">
      <c r="A46" s="7">
        <v>43171</v>
      </c>
      <c r="B46">
        <v>65760</v>
      </c>
      <c r="C46">
        <v>17940</v>
      </c>
      <c r="D46">
        <v>107</v>
      </c>
      <c r="E46" s="159">
        <v>0.1</v>
      </c>
      <c r="F46">
        <v>4100</v>
      </c>
      <c r="G46">
        <v>1200</v>
      </c>
      <c r="H46">
        <v>0</v>
      </c>
    </row>
    <row r="47" spans="1:8" x14ac:dyDescent="0.2">
      <c r="A47" s="7">
        <v>43172</v>
      </c>
      <c r="B47">
        <v>73758</v>
      </c>
      <c r="C47">
        <v>17960</v>
      </c>
      <c r="D47">
        <v>107</v>
      </c>
      <c r="E47" s="159">
        <v>0.10784313725490197</v>
      </c>
      <c r="F47">
        <v>3600</v>
      </c>
      <c r="G47">
        <v>1266</v>
      </c>
      <c r="H47">
        <v>0</v>
      </c>
    </row>
    <row r="48" spans="1:8" x14ac:dyDescent="0.2">
      <c r="A48" s="7">
        <v>43173</v>
      </c>
      <c r="B48">
        <v>68680</v>
      </c>
      <c r="C48">
        <v>18140</v>
      </c>
      <c r="D48">
        <v>107</v>
      </c>
      <c r="E48" s="159">
        <v>7.0707070707070704E-2</v>
      </c>
      <c r="F48">
        <v>2200</v>
      </c>
      <c r="G48">
        <v>1050</v>
      </c>
      <c r="H48">
        <v>0</v>
      </c>
    </row>
    <row r="49" spans="1:8" x14ac:dyDescent="0.2">
      <c r="A49" s="7">
        <v>43178</v>
      </c>
      <c r="B49">
        <v>74546</v>
      </c>
      <c r="C49">
        <v>20920</v>
      </c>
      <c r="D49">
        <v>107</v>
      </c>
      <c r="E49" s="159">
        <v>0.15217391304347827</v>
      </c>
      <c r="F49">
        <v>4400</v>
      </c>
      <c r="G49">
        <v>950</v>
      </c>
      <c r="H49">
        <v>0</v>
      </c>
    </row>
    <row r="50" spans="1:8" x14ac:dyDescent="0.2">
      <c r="A50" s="7">
        <v>43179</v>
      </c>
      <c r="B50">
        <v>77198</v>
      </c>
      <c r="C50">
        <v>24620</v>
      </c>
      <c r="D50">
        <v>107</v>
      </c>
      <c r="E50" s="159">
        <v>9.5744680851063829E-2</v>
      </c>
      <c r="F50">
        <v>4900</v>
      </c>
      <c r="G50">
        <v>900</v>
      </c>
      <c r="H50">
        <v>0</v>
      </c>
    </row>
    <row r="51" spans="1:8" x14ac:dyDescent="0.2">
      <c r="A51" s="7">
        <v>43181</v>
      </c>
      <c r="B51">
        <v>76050</v>
      </c>
      <c r="C51">
        <v>20020</v>
      </c>
      <c r="D51">
        <v>107</v>
      </c>
      <c r="E51" s="159">
        <v>0.11235955056179775</v>
      </c>
      <c r="F51">
        <v>9000</v>
      </c>
      <c r="G51">
        <v>780</v>
      </c>
      <c r="H5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légende</vt:lpstr>
      <vt:lpstr>Saisie</vt:lpstr>
      <vt:lpstr>édition A4</vt:lpstr>
      <vt:lpstr>rouges</vt:lpstr>
      <vt:lpstr>747</vt:lpstr>
      <vt:lpstr>Véh Sem</vt:lpstr>
      <vt:lpstr>Véh Sa</vt:lpstr>
      <vt:lpstr>invent</vt:lpstr>
      <vt:lpstr>2016</vt:lpstr>
      <vt:lpstr>2017</vt:lpstr>
      <vt:lpstr>matériel</vt:lpstr>
      <vt:lpstr>édition A5</vt:lpstr>
      <vt:lpstr>2018</vt:lpstr>
      <vt:lpstr>'Véh Sem'!Impression_des_titres</vt:lpstr>
      <vt:lpstr>'édition A4'!Zone_d_impression</vt:lpstr>
      <vt:lpstr>'édition A5'!Zone_d_impression</vt:lpstr>
      <vt:lpstr>rouges!Zone_d_impression</vt:lpstr>
      <vt:lpstr>Saisie!Zone_d_impression</vt:lpstr>
      <vt:lpstr>'Véh Sa'!Zone_d_impression</vt:lpstr>
      <vt:lpstr>'Véh Sem'!Zone_d_impression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kfm063</dc:creator>
  <cp:lastModifiedBy>youssef deb</cp:lastModifiedBy>
  <cp:lastPrinted>2018-03-25T16:26:01Z</cp:lastPrinted>
  <dcterms:created xsi:type="dcterms:W3CDTF">2009-08-03T17:39:13Z</dcterms:created>
  <dcterms:modified xsi:type="dcterms:W3CDTF">2018-03-25T16:26:21Z</dcterms:modified>
</cp:coreProperties>
</file>