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220" codeName="{C80E003A-6C80-AF87-3323-10F97C11A349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daniel/Desktop/"/>
    </mc:Choice>
  </mc:AlternateContent>
  <xr:revisionPtr revIDLastSave="0" documentId="13_ncr:1_{83FA029D-B8B6-0348-AAD7-A1F83E9C19F5}" xr6:coauthVersionLast="47" xr6:coauthVersionMax="47" xr10:uidLastSave="{00000000-0000-0000-0000-000000000000}"/>
  <bookViews>
    <workbookView xWindow="0" yWindow="760" windowWidth="29040" windowHeight="15720" activeTab="2" xr2:uid="{00000000-000D-0000-FFFF-FFFF00000000}"/>
  </bookViews>
  <sheets>
    <sheet name="Devis" sheetId="1" r:id="rId1"/>
    <sheet name="DataPrep" sheetId="2" r:id="rId2"/>
    <sheet name="Clients" sheetId="4" r:id="rId3"/>
    <sheet name="Analytics" sheetId="3" r:id="rId4"/>
  </sheets>
  <functionGroups builtInGroupCount="19"/>
  <definedNames>
    <definedName name="_xlpm.Phone_Number" hidden="1" xlm="1">#NAME?</definedName>
    <definedName name="L_Phone_Number">_xlfn.LAMBDA(_xlpm.Phone_Number,IF(ISBLANK(_xlpm.Phone_Number),"",_xlfn.TEXTJOIN(" ",TRUE,LEFT(_xlpm.Phone_Number,4),MID(_xlpm.Phone_Number,5,3),RIGHT(_xlpm.Phone_Number,3))))</definedName>
    <definedName name="_xlnm.Print_Area" localSheetId="0">Devis!$A:$G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" i="1" l="1"/>
  <c r="B39" i="1"/>
  <c r="Q2" i="2" a="1"/>
  <c r="Q2" i="2" s="1"/>
  <c r="G3" i="1"/>
  <c r="B7" i="1"/>
  <c r="B6" i="1" a="1"/>
  <c r="B6" i="1" s="1"/>
  <c r="B4" i="1"/>
  <c r="S2" i="2" a="1"/>
  <c r="S2" i="2" s="1"/>
  <c r="R2" i="2" l="1" a="1"/>
  <c r="R2" i="2" s="1"/>
  <c r="G32" i="1"/>
  <c r="F32" i="1"/>
  <c r="E32" i="1"/>
  <c r="G31" i="1"/>
  <c r="F31" i="1"/>
  <c r="E31" i="1"/>
  <c r="G29" i="1"/>
  <c r="F29" i="1"/>
  <c r="E29" i="1"/>
  <c r="G28" i="1"/>
  <c r="F28" i="1"/>
  <c r="E28" i="1"/>
  <c r="G27" i="1"/>
  <c r="F27" i="1"/>
  <c r="E27" i="1"/>
  <c r="G26" i="1"/>
  <c r="F26" i="1"/>
  <c r="E26" i="1"/>
  <c r="G25" i="1"/>
  <c r="F25" i="1"/>
  <c r="E25" i="1"/>
  <c r="G24" i="1"/>
  <c r="F24" i="1"/>
  <c r="E24" i="1"/>
  <c r="G23" i="1"/>
  <c r="F23" i="1"/>
  <c r="E23" i="1"/>
  <c r="G22" i="1"/>
  <c r="F22" i="1"/>
  <c r="E22" i="1"/>
  <c r="G21" i="1"/>
  <c r="F21" i="1"/>
  <c r="E21" i="1"/>
  <c r="G20" i="1"/>
  <c r="F20" i="1"/>
  <c r="E20" i="1"/>
  <c r="F19" i="1"/>
  <c r="E19" i="1"/>
  <c r="G19" i="1" s="1"/>
  <c r="F18" i="1"/>
  <c r="E18" i="1"/>
  <c r="G18" i="1" s="1"/>
  <c r="F17" i="1"/>
  <c r="E17" i="1"/>
  <c r="G17" i="1" s="1"/>
  <c r="F16" i="1"/>
  <c r="E16" i="1"/>
  <c r="G16" i="1" s="1"/>
  <c r="F15" i="1"/>
  <c r="E15" i="1"/>
  <c r="G15" i="1" s="1"/>
  <c r="F14" i="1"/>
  <c r="E14" i="1"/>
  <c r="G14" i="1" s="1"/>
  <c r="F13" i="1"/>
  <c r="E13" i="1"/>
  <c r="G13" i="1" s="1"/>
  <c r="F12" i="1"/>
  <c r="E12" i="1"/>
  <c r="G12" i="1" s="1"/>
  <c r="F11" i="1"/>
  <c r="E11" i="1"/>
  <c r="G11" i="1" s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1" i="1"/>
  <c r="C32" i="1"/>
  <c r="C11" i="1"/>
  <c r="G5" i="1" l="1"/>
  <c r="G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<sst xmlns="http://schemas.openxmlformats.org/spreadsheetml/2006/main" count="123" uniqueCount="70">
  <si>
    <t>Qty</t>
  </si>
  <si>
    <t>Total</t>
  </si>
  <si>
    <t>Price</t>
  </si>
  <si>
    <t>Code</t>
  </si>
  <si>
    <t>Description</t>
  </si>
  <si>
    <t>Unit</t>
  </si>
  <si>
    <t>Date</t>
  </si>
  <si>
    <t>E-mail</t>
  </si>
  <si>
    <t/>
  </si>
  <si>
    <t>Remarks</t>
  </si>
  <si>
    <t>Morning from 10am</t>
  </si>
  <si>
    <t>CustomerName</t>
  </si>
  <si>
    <t># Lines</t>
  </si>
  <si>
    <t>Kg</t>
  </si>
  <si>
    <t>SA01</t>
  </si>
  <si>
    <t>SA02</t>
  </si>
  <si>
    <t>SA03</t>
  </si>
  <si>
    <t>SA04</t>
  </si>
  <si>
    <t>SA05</t>
  </si>
  <si>
    <t>SA06</t>
  </si>
  <si>
    <t>SA07</t>
  </si>
  <si>
    <t>SA08</t>
  </si>
  <si>
    <t>SA09</t>
  </si>
  <si>
    <t>SA10</t>
  </si>
  <si>
    <t>TCP : Dressing Separate</t>
  </si>
  <si>
    <t>Side Salmon : Lettuce separate</t>
  </si>
  <si>
    <t>Compte</t>
  </si>
  <si>
    <t>Remise</t>
  </si>
  <si>
    <t>Sous-total</t>
  </si>
  <si>
    <t>Livraison</t>
  </si>
  <si>
    <t>Net à Payer</t>
  </si>
  <si>
    <t>Nom</t>
  </si>
  <si>
    <t>Adresse</t>
  </si>
  <si>
    <t>Heure</t>
  </si>
  <si>
    <t>Tél</t>
  </si>
  <si>
    <t>DEVIS</t>
  </si>
  <si>
    <t>BRANCHE A</t>
  </si>
  <si>
    <t>BRANCHE B</t>
  </si>
  <si>
    <t>BRANCHE C</t>
  </si>
  <si>
    <t>BRANCHE D</t>
  </si>
  <si>
    <t>Produit</t>
  </si>
  <si>
    <t>Unité</t>
  </si>
  <si>
    <t>Prix</t>
  </si>
  <si>
    <t>Aubergines</t>
  </si>
  <si>
    <t>Tomates</t>
  </si>
  <si>
    <t>Olives</t>
  </si>
  <si>
    <t>Chou Blanc</t>
  </si>
  <si>
    <t>Chou Rouge</t>
  </si>
  <si>
    <t>Endives</t>
  </si>
  <si>
    <t>Radis</t>
  </si>
  <si>
    <t>Avocats</t>
  </si>
  <si>
    <t>Couscous</t>
  </si>
  <si>
    <t>Tabouleh</t>
  </si>
  <si>
    <t>E-Mail</t>
  </si>
  <si>
    <t>Client A</t>
  </si>
  <si>
    <t>Client B</t>
  </si>
  <si>
    <t>Client C</t>
  </si>
  <si>
    <t>CLI01</t>
  </si>
  <si>
    <t>CLI02</t>
  </si>
  <si>
    <t>CLI03</t>
  </si>
  <si>
    <t>35, avenue des Champs-Elysées</t>
  </si>
  <si>
    <t>cli01@gmail.com</t>
  </si>
  <si>
    <t>cli02@gmail.com</t>
  </si>
  <si>
    <t>cli03@gmail.com</t>
  </si>
  <si>
    <t>123, Grande Rue</t>
  </si>
  <si>
    <t>0148987458</t>
  </si>
  <si>
    <t>0148759642</t>
  </si>
  <si>
    <t>0148596788</t>
  </si>
  <si>
    <t>25, Boulevard</t>
  </si>
  <si>
    <t>Qté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</si>
</sst>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\ 000\ 000"/>
    <numFmt numFmtId="165" formatCode="#,##0.00\ [$€-1]"/>
  </numFmts>
  <fonts count="28" x14ac:knownFonts="1">
    <font>
      <sz val="11"/>
      <color rgb="FF000000"/>
      <name val="Calibri"/>
    </font>
    <font>
      <sz val="11"/>
      <color rgb="FF000000"/>
      <name val="Calibri"/>
      <family val="2"/>
    </font>
    <font>
      <b/>
      <sz val="18"/>
      <color theme="1"/>
      <name val="Aptos"/>
      <family val="2"/>
    </font>
    <font>
      <sz val="11"/>
      <name val="Aptos"/>
      <family val="2"/>
    </font>
    <font>
      <sz val="11"/>
      <color rgb="FF000000"/>
      <name val="Aptos"/>
      <family val="2"/>
    </font>
    <font>
      <b/>
      <sz val="14"/>
      <color rgb="FF000000"/>
      <name val="Aptos"/>
      <family val="2"/>
    </font>
    <font>
      <sz val="14"/>
      <color rgb="FF000000"/>
      <name val="Aptos"/>
      <family val="2"/>
    </font>
    <font>
      <b/>
      <sz val="14"/>
      <color rgb="FFC00000"/>
      <name val="Aptos"/>
      <family val="2"/>
    </font>
    <font>
      <b/>
      <sz val="14"/>
      <color rgb="FF00B0F0"/>
      <name val="Aptos"/>
      <family val="2"/>
    </font>
    <font>
      <sz val="13"/>
      <color rgb="FF000000"/>
      <name val="Aptos"/>
      <family val="2"/>
    </font>
    <font>
      <b/>
      <sz val="22"/>
      <name val="Aptos"/>
      <family val="2"/>
    </font>
    <font>
      <sz val="22"/>
      <name val="Aptos"/>
      <family val="2"/>
    </font>
    <font>
      <sz val="12"/>
      <color rgb="FF000000"/>
      <name val="Aptos"/>
      <family val="2"/>
    </font>
    <font>
      <sz val="11"/>
      <color rgb="FFF9D28B"/>
      <name val="Aptos"/>
      <family val="2"/>
    </font>
    <font>
      <sz val="14"/>
      <color theme="1"/>
      <name val="Aptos"/>
      <family val="2"/>
    </font>
    <font>
      <sz val="12"/>
      <color rgb="FFC00000"/>
      <name val="Aptos"/>
      <family val="2"/>
    </font>
    <font>
      <sz val="12"/>
      <color theme="1"/>
      <name val="Aptos"/>
      <family val="2"/>
    </font>
    <font>
      <b/>
      <sz val="12"/>
      <color theme="0"/>
      <name val="Aptos"/>
      <family val="2"/>
    </font>
    <font>
      <b/>
      <sz val="16"/>
      <color theme="8" tint="-0.249977111117893"/>
      <name val="Aptos"/>
      <family val="2"/>
    </font>
    <font>
      <b/>
      <sz val="17"/>
      <color theme="1"/>
      <name val="Aptos"/>
      <family val="2"/>
    </font>
    <font>
      <sz val="17"/>
      <color theme="1"/>
      <name val="Aptos"/>
      <family val="2"/>
    </font>
    <font>
      <sz val="15"/>
      <color rgb="FF000000"/>
      <name val="Aptos"/>
      <family val="2"/>
    </font>
    <font>
      <sz val="11"/>
      <color theme="0" tint="-0.14999847407452621"/>
      <name val="Aptos"/>
      <family val="2"/>
    </font>
    <font>
      <sz val="11"/>
      <color theme="0"/>
      <name val="Aptos"/>
      <family val="2"/>
    </font>
    <font>
      <sz val="15"/>
      <color theme="1"/>
      <name val="Aptos"/>
      <family val="2"/>
    </font>
    <font>
      <sz val="8"/>
      <name val="Calibri"/>
      <family val="2"/>
    </font>
    <font>
      <sz val="13"/>
      <color theme="0" tint="-0.34998626667073579"/>
      <name val="Aptos"/>
      <family val="2"/>
    </font>
    <font>
      <b/>
      <sz val="13"/>
      <color theme="0" tint="-0.34998626667073579"/>
      <name val="Aptos"/>
      <family val="2"/>
    </font>
  </fonts>
  <fills count="9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CEBCC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4" borderId="0" xfId="0" applyFill="1"/>
    <xf numFmtId="0" fontId="4" fillId="0" borderId="0" xfId="0" applyFont="1"/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Continuous" vertical="center" wrapText="1"/>
    </xf>
    <xf numFmtId="0" fontId="3" fillId="0" borderId="0" xfId="0" applyFont="1" applyAlignment="1">
      <alignment horizontal="centerContinuous" vertical="center"/>
    </xf>
    <xf numFmtId="0" fontId="6" fillId="0" borderId="0" xfId="0" applyFont="1" applyAlignment="1">
      <alignment horizontal="left" vertical="center"/>
    </xf>
    <xf numFmtId="14" fontId="8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" vertical="center"/>
    </xf>
    <xf numFmtId="0" fontId="1" fillId="0" borderId="1" xfId="0" applyFont="1" applyBorder="1"/>
    <xf numFmtId="0" fontId="10" fillId="2" borderId="0" xfId="0" applyFont="1" applyFill="1" applyAlignment="1">
      <alignment horizontal="centerContinuous" vertical="center"/>
    </xf>
    <xf numFmtId="0" fontId="11" fillId="2" borderId="0" xfId="0" applyFont="1" applyFill="1" applyAlignment="1">
      <alignment horizontal="centerContinuous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7" fillId="7" borderId="0" xfId="0" applyFont="1" applyFill="1" applyAlignment="1">
      <alignment horizontal="centerContinuous"/>
    </xf>
    <xf numFmtId="0" fontId="13" fillId="7" borderId="0" xfId="0" applyFont="1" applyFill="1" applyAlignment="1">
      <alignment horizontal="centerContinuous"/>
    </xf>
    <xf numFmtId="0" fontId="14" fillId="7" borderId="0" xfId="0" applyFont="1" applyFill="1"/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horizontal="right" vertical="center"/>
    </xf>
    <xf numFmtId="0" fontId="12" fillId="0" borderId="0" xfId="0" applyFont="1" applyAlignment="1">
      <alignment horizontal="centerContinuous" vertical="center"/>
    </xf>
    <xf numFmtId="9" fontId="12" fillId="0" borderId="0" xfId="0" applyNumberFormat="1" applyFont="1" applyAlignment="1">
      <alignment horizontal="centerContinuous" vertical="center"/>
    </xf>
    <xf numFmtId="0" fontId="17" fillId="5" borderId="0" xfId="0" applyFont="1" applyFill="1" applyAlignment="1">
      <alignment horizontal="center" vertical="center"/>
    </xf>
    <xf numFmtId="14" fontId="18" fillId="0" borderId="0" xfId="0" applyNumberFormat="1" applyFont="1" applyAlignment="1">
      <alignment horizontal="right" vertical="center"/>
    </xf>
    <xf numFmtId="0" fontId="19" fillId="6" borderId="0" xfId="0" applyFont="1" applyFill="1" applyAlignment="1">
      <alignment vertical="center"/>
    </xf>
    <xf numFmtId="0" fontId="20" fillId="6" borderId="0" xfId="0" applyFont="1" applyFill="1" applyAlignment="1">
      <alignment horizontal="righ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0" borderId="0" xfId="0" quotePrefix="1" applyFont="1"/>
    <xf numFmtId="0" fontId="4" fillId="8" borderId="0" xfId="0" applyFont="1" applyFill="1" applyAlignment="1">
      <alignment horizontal="center" vertical="center"/>
    </xf>
    <xf numFmtId="0" fontId="4" fillId="8" borderId="0" xfId="0" quotePrefix="1" applyFont="1" applyFill="1" applyAlignment="1">
      <alignment horizontal="center" vertical="center"/>
    </xf>
    <xf numFmtId="14" fontId="22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165" fontId="12" fillId="0" borderId="0" xfId="0" applyNumberFormat="1" applyFont="1" applyAlignment="1">
      <alignment horizontal="centerContinuous" vertical="center"/>
    </xf>
    <xf numFmtId="165" fontId="19" fillId="6" borderId="0" xfId="0" applyNumberFormat="1" applyFont="1" applyFill="1" applyAlignment="1">
      <alignment horizontal="centerContinuous" vertical="center"/>
    </xf>
    <xf numFmtId="165" fontId="9" fillId="0" borderId="0" xfId="0" applyNumberFormat="1" applyFont="1" applyAlignment="1">
      <alignment vertical="center"/>
    </xf>
    <xf numFmtId="165" fontId="9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164" fontId="21" fillId="0" borderId="0" xfId="0" quotePrefix="1" applyNumberFormat="1" applyFont="1" applyAlignment="1">
      <alignment horizontal="left" vertical="center"/>
    </xf>
    <xf numFmtId="164" fontId="21" fillId="0" borderId="0" xfId="0" applyNumberFormat="1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3" borderId="0" xfId="0" applyFont="1" applyFill="1" applyAlignment="1">
      <alignment horizontal="left" vertical="center"/>
    </xf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color auto="1"/>
      </font>
      <fill>
        <patternFill>
          <bgColor theme="5" tint="0.59996337778862885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</dxfs>
  <tableStyles count="0" defaultTableStyle="TableStyleMedium2" defaultPivotStyle="PivotStyleLight16"/>
  <colors>
    <mruColors>
      <color rgb="FFFCEBCC"/>
      <color rgb="FFF9D28B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247650</xdr:rowOff>
    </xdr:from>
    <xdr:to>
      <xdr:col>3</xdr:col>
      <xdr:colOff>0</xdr:colOff>
      <xdr:row>7</xdr:row>
      <xdr:rowOff>9524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525" y="762000"/>
          <a:ext cx="4152900" cy="1476374"/>
        </a:xfrm>
        <a:prstGeom prst="roundRect">
          <a:avLst>
            <a:gd name="adj" fmla="val 1628"/>
          </a:avLst>
        </a:prstGeom>
        <a:noFill/>
        <a:ln w="19050">
          <a:solidFill>
            <a:srgbClr val="C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28574</xdr:colOff>
      <xdr:row>0</xdr:row>
      <xdr:rowOff>9525</xdr:rowOff>
    </xdr:from>
    <xdr:to>
      <xdr:col>7</xdr:col>
      <xdr:colOff>0</xdr:colOff>
      <xdr:row>7</xdr:row>
      <xdr:rowOff>9525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495799" y="9525"/>
          <a:ext cx="2505076" cy="2228850"/>
        </a:xfrm>
        <a:prstGeom prst="roundRect">
          <a:avLst>
            <a:gd name="adj" fmla="val 1628"/>
          </a:avLst>
        </a:prstGeom>
        <a:noFill/>
        <a:ln w="19050"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9525</xdr:colOff>
      <xdr:row>9</xdr:row>
      <xdr:rowOff>38100</xdr:rowOff>
    </xdr:from>
    <xdr:to>
      <xdr:col>7</xdr:col>
      <xdr:colOff>0</xdr:colOff>
      <xdr:row>31</xdr:row>
      <xdr:rowOff>9525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525" y="2714625"/>
          <a:ext cx="6991350" cy="5038725"/>
        </a:xfrm>
        <a:prstGeom prst="roundRect">
          <a:avLst>
            <a:gd name="adj" fmla="val 698"/>
          </a:avLst>
        </a:prstGeom>
        <a:noFill/>
        <a:ln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9525</xdr:colOff>
      <xdr:row>8</xdr:row>
      <xdr:rowOff>9525</xdr:rowOff>
    </xdr:from>
    <xdr:to>
      <xdr:col>7</xdr:col>
      <xdr:colOff>0</xdr:colOff>
      <xdr:row>9</xdr:row>
      <xdr:rowOff>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9525" y="2438400"/>
          <a:ext cx="6991350" cy="238125"/>
        </a:xfrm>
        <a:prstGeom prst="roundRect">
          <a:avLst/>
        </a:prstGeom>
        <a:noFill/>
        <a:ln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19049</xdr:colOff>
      <xdr:row>31</xdr:row>
      <xdr:rowOff>114301</xdr:rowOff>
    </xdr:from>
    <xdr:to>
      <xdr:col>7</xdr:col>
      <xdr:colOff>0</xdr:colOff>
      <xdr:row>38</xdr:row>
      <xdr:rowOff>1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9049" y="7858126"/>
          <a:ext cx="6505576" cy="1314450"/>
        </a:xfrm>
        <a:prstGeom prst="roundRect">
          <a:avLst>
            <a:gd name="adj" fmla="val 2841"/>
          </a:avLst>
        </a:prstGeom>
        <a:noFill/>
        <a:ln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1</xdr:row>
          <xdr:rowOff>0</xdr:rowOff>
        </xdr:from>
        <xdr:to>
          <xdr:col>11</xdr:col>
          <xdr:colOff>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Export Devis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C6CEA7-FC60-4E9C-82F8-4E7DF978ABF8}" name="T_Products" displayName="T_Products" ref="D4:G14" totalsRowShown="0" headerRowDxfId="11">
  <autoFilter ref="D4:G14" xr:uid="{66C6CEA7-FC60-4E9C-82F8-4E7DF978ABF8}"/>
  <tableColumns count="4">
    <tableColumn id="1" xr3:uid="{5C923DF7-4E61-4554-A736-457BEC203040}" name="Code" dataDxfId="10"/>
    <tableColumn id="2" xr3:uid="{226849E6-36D1-4E0C-B6FA-BF36BB6C6FE0}" name="Produit" dataDxfId="9"/>
    <tableColumn id="3" xr3:uid="{19D67BB3-E4BD-492F-894C-DA471B630195}" name="Unité" dataDxfId="8"/>
    <tableColumn id="4" xr3:uid="{43924DE8-3507-4066-BC0B-9BE7079BF91A}" name="Pri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7DE009B-1197-4D5C-A528-A62B790ED31A}" name="Tableau2" displayName="Tableau2" ref="A2:A6" totalsRowShown="0" headerRowDxfId="7" dataDxfId="6">
  <autoFilter ref="A2:A6" xr:uid="{C7DE009B-1197-4D5C-A528-A62B790ED31A}"/>
  <tableColumns count="1">
    <tableColumn id="1" xr3:uid="{10C324D6-373A-4545-B5EF-06CC4144D967}" name="Livraison" dataDxfId="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3D32DEA-1407-4D78-8CB3-EDF70363C623}" name="T_Customers" displayName="T_Customers" ref="A2:F5" totalsRowShown="0" dataDxfId="4">
  <autoFilter ref="A2:F5" xr:uid="{C3D32DEA-1407-4D78-8CB3-EDF70363C623}"/>
  <tableColumns count="6">
    <tableColumn id="1" xr3:uid="{2F92A571-945D-43E9-8630-FF5D4B712BBD}" name="Nom" dataDxfId="3"/>
    <tableColumn id="2" xr3:uid="{C2A72EE1-F3F6-43F9-BA87-C72C7A2C733B}" name="Compte" dataDxfId="2"/>
    <tableColumn id="3" xr3:uid="{A24EB1EB-9E43-4FAB-980A-41A02695F12F}" name="Adresse" dataDxfId="1"/>
    <tableColumn id="4" xr3:uid="{73D203E0-D518-4A03-9B5E-71ACD98D8D8B}" name="Heure"/>
    <tableColumn id="5" xr3:uid="{03BF4EFA-A652-4318-BA2E-EA3A68D9CB72}" name="Tél" dataDxfId="0"/>
    <tableColumn id="6" xr3:uid="{D8DA16A5-498A-4525-9418-F32C4E3E3598}" name="E-mai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39"/>
  <sheetViews>
    <sheetView showWhiteSpace="0" zoomScaleNormal="100" workbookViewId="0">
      <selection activeCell="J15" sqref="J15"/>
    </sheetView>
  </sheetViews>
  <sheetFormatPr baseColWidth="10" defaultColWidth="15.1640625" defaultRowHeight="15" customHeight="1" x14ac:dyDescent="0.2"/>
  <cols>
    <col min="1" max="1" width="9.33203125" style="4" customWidth="1"/>
    <col min="2" max="2" width="10.5" style="4" customWidth="1"/>
    <col min="3" max="3" width="42.6640625" style="4" customWidth="1"/>
    <col min="4" max="4" width="0.5" style="4" customWidth="1"/>
    <col min="5" max="6" width="10" style="4" customWidth="1"/>
    <col min="7" max="7" width="15.5" style="4" customWidth="1"/>
    <col min="8" max="8" width="7.5" style="4" customWidth="1"/>
    <col min="9" max="9" width="15.1640625" style="4"/>
    <col min="11" max="16384" width="15.1640625" style="4"/>
  </cols>
  <sheetData>
    <row r="1" spans="1:13" ht="41" customHeight="1" x14ac:dyDescent="0.2">
      <c r="A1" s="6" t="s">
        <v>35</v>
      </c>
      <c r="B1" s="7"/>
      <c r="C1" s="7"/>
      <c r="D1" s="7"/>
      <c r="E1" s="13" t="s">
        <v>37</v>
      </c>
      <c r="F1" s="14"/>
      <c r="G1" s="14"/>
    </row>
    <row r="2" spans="1:13" s="5" customFormat="1" ht="23" customHeight="1" x14ac:dyDescent="0.2">
      <c r="B2" s="49"/>
      <c r="C2" s="49"/>
      <c r="D2" s="8"/>
      <c r="E2" s="22" t="s">
        <v>6</v>
      </c>
      <c r="F2" s="9"/>
      <c r="G2" s="27" t="str">
        <f ca="1">IF(ISBLANK(I2),TEXT(TODAY(),"jjj - jj/mm/e"),TEXT(I2,"jjj - jj/mm/e"))</f>
        <v>ven - 16/02/2024</v>
      </c>
      <c r="I2" s="35">
        <v>45338</v>
      </c>
    </row>
    <row r="3" spans="1:13" s="5" customFormat="1" ht="23" customHeight="1" x14ac:dyDescent="0.2">
      <c r="A3" s="21" t="s">
        <v>31</v>
      </c>
      <c r="B3" s="52"/>
      <c r="C3" s="52"/>
      <c r="D3" s="8"/>
      <c r="E3" s="22" t="s">
        <v>26</v>
      </c>
      <c r="F3" s="10"/>
      <c r="G3" s="24" t="str">
        <f>_xlfn.XLOOKUP(B3,T_Customers[Nom],T_Customers[Compte],IF(ISBLANK(DataPrep!K3),"",DataPrep!K3))</f>
        <v/>
      </c>
    </row>
    <row r="4" spans="1:13" s="5" customFormat="1" ht="23" customHeight="1" x14ac:dyDescent="0.2">
      <c r="A4" s="21" t="s">
        <v>32</v>
      </c>
      <c r="B4" s="53" t="str">
        <f>_xlfn.XLOOKUP(B3,T_Customers[Nom],T_Customers[Adresse],IF(ISBLANK(DataPrep!K4),"",DataPrep!K4))</f>
        <v/>
      </c>
      <c r="C4" s="53"/>
      <c r="D4" s="8"/>
      <c r="E4" s="22" t="s">
        <v>27</v>
      </c>
      <c r="F4" s="11"/>
      <c r="G4" s="25"/>
    </row>
    <row r="5" spans="1:13" s="5" customFormat="1" ht="23" customHeight="1" x14ac:dyDescent="0.2">
      <c r="A5" s="21" t="s">
        <v>33</v>
      </c>
      <c r="B5" s="54" t="s">
        <v>10</v>
      </c>
      <c r="C5" s="54"/>
      <c r="D5" s="8"/>
      <c r="E5" s="21" t="s">
        <v>28</v>
      </c>
      <c r="F5" s="23"/>
      <c r="G5" s="43">
        <f>SUM(G11:G31)</f>
        <v>276.57500000000005</v>
      </c>
    </row>
    <row r="6" spans="1:13" s="5" customFormat="1" ht="23" customHeight="1" x14ac:dyDescent="0.2">
      <c r="A6" s="21" t="s">
        <v>34</v>
      </c>
      <c r="B6" s="50" t="str" cm="1">
        <f t="array" ref="B6">L_Phone_Number(_xlfn.XLOOKUP(B3,T_Customers[Nom],T_Customers[Tél],IF(ISBLANK(DataPrep!K6),"",DataPrep!K6)))</f>
        <v/>
      </c>
      <c r="C6" s="51"/>
      <c r="D6" s="8"/>
      <c r="E6" s="21" t="s">
        <v>29</v>
      </c>
      <c r="F6" s="23"/>
      <c r="G6" s="43">
        <v>25</v>
      </c>
    </row>
    <row r="7" spans="1:13" s="5" customFormat="1" ht="23" customHeight="1" x14ac:dyDescent="0.2">
      <c r="A7" s="21" t="s">
        <v>7</v>
      </c>
      <c r="B7" s="49" t="str">
        <f>_xlfn.XLOOKUP(B3,T_Customers[Nom],T_Customers[E-mail],IF(ISBLANK(DataPrep!K7),"",DataPrep!K7))</f>
        <v/>
      </c>
      <c r="C7" s="49"/>
      <c r="D7" s="8"/>
      <c r="E7" s="28"/>
      <c r="F7" s="29" t="s">
        <v>30</v>
      </c>
      <c r="G7" s="44">
        <f>G5-(G5*G4)+G6</f>
        <v>301.57500000000005</v>
      </c>
    </row>
    <row r="8" spans="1:13" s="5" customFormat="1" ht="15.75" customHeight="1" x14ac:dyDescent="0.2">
      <c r="A8"/>
      <c r="B8"/>
      <c r="C8"/>
      <c r="D8"/>
      <c r="E8"/>
      <c r="F8"/>
      <c r="G8"/>
    </row>
    <row r="9" spans="1:13" ht="19.5" customHeight="1" x14ac:dyDescent="0.2">
      <c r="A9" s="26" t="s">
        <v>0</v>
      </c>
      <c r="B9" s="26" t="s">
        <v>3</v>
      </c>
      <c r="C9" s="26" t="s">
        <v>4</v>
      </c>
      <c r="D9" s="26"/>
      <c r="E9" s="26" t="s">
        <v>2</v>
      </c>
      <c r="F9" s="26" t="s">
        <v>5</v>
      </c>
      <c r="G9" s="26" t="s">
        <v>1</v>
      </c>
    </row>
    <row r="10" spans="1:13" customFormat="1" ht="5.25" customHeight="1" x14ac:dyDescent="0.2"/>
    <row r="11" spans="1:13" ht="19" customHeight="1" x14ac:dyDescent="0.2">
      <c r="A11" s="15">
        <v>3</v>
      </c>
      <c r="B11" s="41" t="s">
        <v>14</v>
      </c>
      <c r="C11" s="17" t="str">
        <f>IF(ISBLANK(B11),"",_xlfn.XLOOKUP(B11,T_Products[Code],T_Products[Produit]))</f>
        <v>Aubergines</v>
      </c>
      <c r="D11" s="17"/>
      <c r="E11" s="45">
        <f>IF(ISBLANK(B11),"",_xlfn.XLOOKUP(B11,T_Products[Code],T_Products[Prix]))</f>
        <v>14.95</v>
      </c>
      <c r="F11" s="15" t="str">
        <f>IF(ISBLANK(B11),"",_xlfn.XLOOKUP(B11,T_Products[Code],T_Products[Unité]))</f>
        <v>Kg</v>
      </c>
      <c r="G11" s="45">
        <f t="shared" ref="G11:G29" si="0">IF(ISBLANK(B11),"",E11*A11)</f>
        <v>44.849999999999994</v>
      </c>
      <c r="K11"/>
      <c r="L11"/>
      <c r="M11"/>
    </row>
    <row r="12" spans="1:13" ht="19" customHeight="1" x14ac:dyDescent="0.2">
      <c r="A12" s="15">
        <v>1</v>
      </c>
      <c r="B12" s="41" t="s">
        <v>15</v>
      </c>
      <c r="C12" s="17" t="str">
        <f>IF(ISBLANK(B12),"",_xlfn.XLOOKUP(B12,T_Products[Code],T_Products[Produit]))</f>
        <v>Tomates</v>
      </c>
      <c r="D12" s="17"/>
      <c r="E12" s="46">
        <f>IF(ISBLANK(B12),"",_xlfn.XLOOKUP(B12,T_Products[Code],T_Products[Prix]))</f>
        <v>14.95</v>
      </c>
      <c r="F12" s="15" t="str">
        <f>IF(ISBLANK(B12),"",_xlfn.XLOOKUP(B12,T_Products[Code],T_Products[Unité]))</f>
        <v>Kg</v>
      </c>
      <c r="G12" s="45">
        <f t="shared" si="0"/>
        <v>14.95</v>
      </c>
    </row>
    <row r="13" spans="1:13" ht="19" customHeight="1" x14ac:dyDescent="0.2">
      <c r="A13" s="15">
        <v>3</v>
      </c>
      <c r="B13" s="41" t="s">
        <v>16</v>
      </c>
      <c r="C13" s="17" t="str">
        <f>IF(ISBLANK(B13),"",_xlfn.XLOOKUP(B13,T_Products[Code],T_Products[Produit]))</f>
        <v>Olives</v>
      </c>
      <c r="D13" s="17"/>
      <c r="E13" s="45">
        <f>IF(ISBLANK(B13),"",_xlfn.XLOOKUP(B13,T_Products[Code],T_Products[Prix]))</f>
        <v>14.95</v>
      </c>
      <c r="F13" s="15" t="str">
        <f>IF(ISBLANK(B13),"",_xlfn.XLOOKUP(B13,T_Products[Code],T_Products[Unité]))</f>
        <v>Kg</v>
      </c>
      <c r="G13" s="45">
        <f t="shared" si="0"/>
        <v>44.849999999999994</v>
      </c>
    </row>
    <row r="14" spans="1:13" ht="19" customHeight="1" x14ac:dyDescent="0.2">
      <c r="A14" s="15">
        <v>3</v>
      </c>
      <c r="B14" s="41" t="s">
        <v>21</v>
      </c>
      <c r="C14" s="17" t="str">
        <f>IF(ISBLANK(B14),"",_xlfn.XLOOKUP(B14,T_Products[Code],T_Products[Produit]))</f>
        <v>Avocats</v>
      </c>
      <c r="D14" s="17"/>
      <c r="E14" s="45">
        <f>IF(ISBLANK(B14),"",_xlfn.XLOOKUP(B14,T_Products[Code],T_Products[Prix]))</f>
        <v>14.95</v>
      </c>
      <c r="F14" s="15" t="str">
        <f>IF(ISBLANK(B14),"",_xlfn.XLOOKUP(B14,T_Products[Code],T_Products[Unité]))</f>
        <v>Kg</v>
      </c>
      <c r="G14" s="45">
        <f t="shared" si="0"/>
        <v>44.849999999999994</v>
      </c>
    </row>
    <row r="15" spans="1:13" ht="19" customHeight="1" x14ac:dyDescent="0.2">
      <c r="A15" s="15">
        <v>2</v>
      </c>
      <c r="B15" s="41" t="s">
        <v>19</v>
      </c>
      <c r="C15" s="17" t="str">
        <f>IF(ISBLANK(B15),"",_xlfn.XLOOKUP(B15,T_Products[Code],T_Products[Produit]))</f>
        <v>Endives</v>
      </c>
      <c r="D15" s="17"/>
      <c r="E15" s="45">
        <f>IF(ISBLANK(B15),"",_xlfn.XLOOKUP(B15,T_Products[Code],T_Products[Prix]))</f>
        <v>14.95</v>
      </c>
      <c r="F15" s="15" t="str">
        <f>IF(ISBLANK(B15),"",_xlfn.XLOOKUP(B15,T_Products[Code],T_Products[Unité]))</f>
        <v>Kg</v>
      </c>
      <c r="G15" s="45">
        <f t="shared" si="0"/>
        <v>29.9</v>
      </c>
    </row>
    <row r="16" spans="1:13" ht="19" customHeight="1" x14ac:dyDescent="0.2">
      <c r="A16" s="15">
        <v>3</v>
      </c>
      <c r="B16" s="41" t="s">
        <v>18</v>
      </c>
      <c r="C16" s="17" t="str">
        <f>IF(ISBLANK(B16),"",_xlfn.XLOOKUP(B16,T_Products[Code],T_Products[Produit]))</f>
        <v>Chou Rouge</v>
      </c>
      <c r="D16" s="17"/>
      <c r="E16" s="45">
        <f>IF(ISBLANK(B16),"",_xlfn.XLOOKUP(B16,T_Products[Code],T_Products[Prix]))</f>
        <v>14.95</v>
      </c>
      <c r="F16" s="15" t="str">
        <f>IF(ISBLANK(B16),"",_xlfn.XLOOKUP(B16,T_Products[Code],T_Products[Unité]))</f>
        <v>Kg</v>
      </c>
      <c r="G16" s="45">
        <f t="shared" si="0"/>
        <v>44.849999999999994</v>
      </c>
    </row>
    <row r="17" spans="1:7" ht="19" customHeight="1" x14ac:dyDescent="0.2">
      <c r="A17" s="15">
        <v>3</v>
      </c>
      <c r="B17" s="41" t="s">
        <v>17</v>
      </c>
      <c r="C17" s="17" t="str">
        <f>IF(ISBLANK(B17),"",_xlfn.XLOOKUP(B17,T_Products[Code],T_Products[Produit]))</f>
        <v>Chou Blanc</v>
      </c>
      <c r="D17" s="17"/>
      <c r="E17" s="45">
        <f>IF(ISBLANK(B17),"",_xlfn.XLOOKUP(B17,T_Products[Code],T_Products[Prix]))</f>
        <v>14.95</v>
      </c>
      <c r="F17" s="15" t="str">
        <f>IF(ISBLANK(B17),"",_xlfn.XLOOKUP(B17,T_Products[Code],T_Products[Unité]))</f>
        <v>Kg</v>
      </c>
      <c r="G17" s="45">
        <f t="shared" si="0"/>
        <v>44.849999999999994</v>
      </c>
    </row>
    <row r="18" spans="1:7" ht="19" customHeight="1" x14ac:dyDescent="0.2">
      <c r="A18" s="15">
        <v>0.5</v>
      </c>
      <c r="B18" s="41" t="s">
        <v>20</v>
      </c>
      <c r="C18" s="17" t="str">
        <f>IF(ISBLANK(B18),"",_xlfn.XLOOKUP(B18,T_Products[Code],T_Products[Produit]))</f>
        <v>Radis</v>
      </c>
      <c r="D18" s="17"/>
      <c r="E18" s="45">
        <f>IF(ISBLANK(B18),"",_xlfn.XLOOKUP(B18,T_Products[Code],T_Products[Prix]))</f>
        <v>14.95</v>
      </c>
      <c r="F18" s="15" t="str">
        <f>IF(ISBLANK(B18),"",_xlfn.XLOOKUP(B18,T_Products[Code],T_Products[Unité]))</f>
        <v>Kg</v>
      </c>
      <c r="G18" s="45">
        <f t="shared" si="0"/>
        <v>7.4749999999999996</v>
      </c>
    </row>
    <row r="19" spans="1:7" ht="19" customHeight="1" x14ac:dyDescent="0.2">
      <c r="A19" s="15"/>
      <c r="B19" s="41"/>
      <c r="C19" s="17" t="str">
        <f>IF(ISBLANK(B19),"",_xlfn.XLOOKUP(B19,T_Products[Code],T_Products[Produit]))</f>
        <v/>
      </c>
      <c r="D19" s="17"/>
      <c r="E19" s="45" t="str">
        <f>IF(ISBLANK(B19),"",_xlfn.XLOOKUP(B19,T_Products[Code],T_Products[Prix]))</f>
        <v/>
      </c>
      <c r="F19" s="15" t="str">
        <f>IF(ISBLANK(B19),"",_xlfn.XLOOKUP(B19,T_Products[Code],T_Products[Unité]))</f>
        <v/>
      </c>
      <c r="G19" s="45" t="str">
        <f t="shared" si="0"/>
        <v/>
      </c>
    </row>
    <row r="20" spans="1:7" ht="19" customHeight="1" x14ac:dyDescent="0.2">
      <c r="A20" s="15"/>
      <c r="B20" s="42"/>
      <c r="C20" s="17" t="str">
        <f>IF(ISBLANK(B20),"",_xlfn.XLOOKUP(B20,T_Products[Code],T_Products[Produit]))</f>
        <v/>
      </c>
      <c r="D20" s="17"/>
      <c r="E20" s="45" t="str">
        <f>IF(ISBLANK(B20),"",_xlfn.XLOOKUP(B20,T_Products[Code],T_Products[Prix]))</f>
        <v/>
      </c>
      <c r="F20" s="15" t="str">
        <f>IF(ISBLANK(B20),"",_xlfn.XLOOKUP(B20,T_Products[Code],T_Products[Unité]))</f>
        <v/>
      </c>
      <c r="G20" s="45" t="str">
        <f t="shared" si="0"/>
        <v/>
      </c>
    </row>
    <row r="21" spans="1:7" ht="19" customHeight="1" x14ac:dyDescent="0.2">
      <c r="A21" s="15"/>
      <c r="B21" s="42"/>
      <c r="C21" s="17" t="str">
        <f>IF(ISBLANK(B21),"",_xlfn.XLOOKUP(B21,T_Products[Code],T_Products[Produit]))</f>
        <v/>
      </c>
      <c r="D21" s="17"/>
      <c r="E21" s="45" t="str">
        <f>IF(ISBLANK(B21),"",_xlfn.XLOOKUP(B21,T_Products[Code],T_Products[Prix]))</f>
        <v/>
      </c>
      <c r="F21" s="15" t="str">
        <f>IF(ISBLANK(B21),"",_xlfn.XLOOKUP(B21,T_Products[Code],T_Products[Unité]))</f>
        <v/>
      </c>
      <c r="G21" s="45" t="str">
        <f t="shared" si="0"/>
        <v/>
      </c>
    </row>
    <row r="22" spans="1:7" ht="19" customHeight="1" x14ac:dyDescent="0.2">
      <c r="A22" s="15"/>
      <c r="B22" s="41"/>
      <c r="C22" s="17" t="str">
        <f>IF(ISBLANK(B22),"",_xlfn.XLOOKUP(B22,T_Products[Code],T_Products[Produit]))</f>
        <v/>
      </c>
      <c r="D22" s="17"/>
      <c r="E22" s="45" t="str">
        <f>IF(ISBLANK(B22),"",_xlfn.XLOOKUP(B22,T_Products[Code],T_Products[Prix]))</f>
        <v/>
      </c>
      <c r="F22" s="11" t="str">
        <f>IF(ISBLANK(B22),"",_xlfn.XLOOKUP(B22,T_Products[Code],T_Products[Unité]))</f>
        <v/>
      </c>
      <c r="G22" s="45" t="str">
        <f t="shared" si="0"/>
        <v/>
      </c>
    </row>
    <row r="23" spans="1:7" ht="19" customHeight="1" x14ac:dyDescent="0.2">
      <c r="A23" s="15"/>
      <c r="B23" s="41"/>
      <c r="C23" s="17" t="str">
        <f>IF(ISBLANK(B23),"",_xlfn.XLOOKUP(B23,T_Products[Code],T_Products[Produit]))</f>
        <v/>
      </c>
      <c r="D23" s="17"/>
      <c r="E23" s="45" t="str">
        <f>IF(ISBLANK(B23),"",_xlfn.XLOOKUP(B23,T_Products[Code],T_Products[Prix]))</f>
        <v/>
      </c>
      <c r="F23" s="11" t="str">
        <f>IF(ISBLANK(B23),"",_xlfn.XLOOKUP(B23,T_Products[Code],T_Products[Unité]))</f>
        <v/>
      </c>
      <c r="G23" s="45" t="str">
        <f t="shared" si="0"/>
        <v/>
      </c>
    </row>
    <row r="24" spans="1:7" ht="19" customHeight="1" x14ac:dyDescent="0.2">
      <c r="A24" s="15"/>
      <c r="B24" s="41"/>
      <c r="C24" s="17" t="str">
        <f>IF(ISBLANK(B24),"",_xlfn.XLOOKUP(B24,T_Products[Code],T_Products[Produit]))</f>
        <v/>
      </c>
      <c r="D24" s="17"/>
      <c r="E24" s="45" t="str">
        <f>IF(ISBLANK(B24),"",_xlfn.XLOOKUP(B24,T_Products[Code],T_Products[Prix]))</f>
        <v/>
      </c>
      <c r="F24" s="11" t="str">
        <f>IF(ISBLANK(B24),"",_xlfn.XLOOKUP(B24,T_Products[Code],T_Products[Unité]))</f>
        <v/>
      </c>
      <c r="G24" s="45" t="str">
        <f t="shared" si="0"/>
        <v/>
      </c>
    </row>
    <row r="25" spans="1:7" ht="19" customHeight="1" x14ac:dyDescent="0.2">
      <c r="A25" s="15"/>
      <c r="B25" s="41"/>
      <c r="C25" s="17" t="str">
        <f>IF(ISBLANK(B25),"",_xlfn.XLOOKUP(B25,T_Products[Code],T_Products[Produit]))</f>
        <v/>
      </c>
      <c r="D25" s="17"/>
      <c r="E25" s="45" t="str">
        <f>IF(ISBLANK(B25),"",_xlfn.XLOOKUP(B25,T_Products[Code],T_Products[Prix]))</f>
        <v/>
      </c>
      <c r="F25" s="11" t="str">
        <f>IF(ISBLANK(B25),"",_xlfn.XLOOKUP(B25,T_Products[Code],T_Products[Unité]))</f>
        <v/>
      </c>
      <c r="G25" s="45" t="str">
        <f t="shared" si="0"/>
        <v/>
      </c>
    </row>
    <row r="26" spans="1:7" ht="19" customHeight="1" x14ac:dyDescent="0.2">
      <c r="A26" s="15"/>
      <c r="B26" s="41"/>
      <c r="C26" s="17" t="str">
        <f>IF(ISBLANK(B26),"",_xlfn.XLOOKUP(B26,T_Products[Code],T_Products[Produit]))</f>
        <v/>
      </c>
      <c r="D26" s="17"/>
      <c r="E26" s="45" t="str">
        <f>IF(ISBLANK(B26),"",_xlfn.XLOOKUP(B26,T_Products[Code],T_Products[Prix]))</f>
        <v/>
      </c>
      <c r="F26" s="11" t="str">
        <f>IF(ISBLANK(B26),"",_xlfn.XLOOKUP(B26,T_Products[Code],T_Products[Unité]))</f>
        <v/>
      </c>
      <c r="G26" s="45" t="str">
        <f t="shared" si="0"/>
        <v/>
      </c>
    </row>
    <row r="27" spans="1:7" ht="19" customHeight="1" x14ac:dyDescent="0.2">
      <c r="A27" s="15"/>
      <c r="B27" s="41"/>
      <c r="C27" s="17" t="str">
        <f>IF(ISBLANK(B27),"",_xlfn.XLOOKUP(B27,T_Products[Code],T_Products[Produit]))</f>
        <v/>
      </c>
      <c r="D27" s="17"/>
      <c r="E27" s="45" t="str">
        <f>IF(ISBLANK(B27),"",_xlfn.XLOOKUP(B27,T_Products[Code],T_Products[Prix]))</f>
        <v/>
      </c>
      <c r="F27" s="11" t="str">
        <f>IF(ISBLANK(B27),"",_xlfn.XLOOKUP(B27,T_Products[Code],T_Products[Unité]))</f>
        <v/>
      </c>
      <c r="G27" s="45" t="str">
        <f t="shared" si="0"/>
        <v/>
      </c>
    </row>
    <row r="28" spans="1:7" ht="19" customHeight="1" x14ac:dyDescent="0.2">
      <c r="A28" s="15"/>
      <c r="B28" s="41"/>
      <c r="C28" s="17" t="str">
        <f>IF(ISBLANK(B28),"",_xlfn.XLOOKUP(B28,T_Products[Code],T_Products[Produit]))</f>
        <v/>
      </c>
      <c r="D28" s="17"/>
      <c r="E28" s="45" t="str">
        <f>IF(ISBLANK(B28),"",_xlfn.XLOOKUP(B28,T_Products[Code],T_Products[Prix]))</f>
        <v/>
      </c>
      <c r="F28" s="11" t="str">
        <f>IF(ISBLANK(B28),"",_xlfn.XLOOKUP(B28,T_Products[Code],T_Products[Unité]))</f>
        <v/>
      </c>
      <c r="G28" s="45" t="str">
        <f t="shared" si="0"/>
        <v/>
      </c>
    </row>
    <row r="29" spans="1:7" ht="19" customHeight="1" x14ac:dyDescent="0.2">
      <c r="A29" s="15"/>
      <c r="B29" s="41"/>
      <c r="C29" s="17" t="str">
        <f>IF(ISBLANK(B29),"",_xlfn.XLOOKUP(B29,T_Products[Code],T_Products[Produit]))</f>
        <v/>
      </c>
      <c r="D29" s="17"/>
      <c r="E29" s="45" t="str">
        <f>IF(ISBLANK(B29),"",_xlfn.XLOOKUP(B29,T_Products[Code],T_Products[Prix]))</f>
        <v/>
      </c>
      <c r="F29" s="11" t="str">
        <f>IF(ISBLANK(B29),"",_xlfn.XLOOKUP(B29,T_Products[Code],T_Products[Unité]))</f>
        <v/>
      </c>
      <c r="G29" s="45" t="str">
        <f t="shared" si="0"/>
        <v/>
      </c>
    </row>
    <row r="30" spans="1:7" ht="19" customHeight="1" x14ac:dyDescent="0.2">
      <c r="A30" s="15"/>
      <c r="B30" s="41"/>
      <c r="C30" s="17"/>
      <c r="D30" s="17"/>
      <c r="E30" s="45"/>
      <c r="F30" s="11"/>
      <c r="G30" s="45"/>
    </row>
    <row r="31" spans="1:7" ht="19" customHeight="1" x14ac:dyDescent="0.2">
      <c r="A31" s="15"/>
      <c r="B31" s="41"/>
      <c r="C31" s="17" t="str">
        <f>IF(ISBLANK(B31),"",_xlfn.XLOOKUP(B31,T_Products[Code],T_Products[Produit]))</f>
        <v/>
      </c>
      <c r="D31" s="17"/>
      <c r="E31" s="45" t="str">
        <f>IF(ISBLANK(B31),"",_xlfn.XLOOKUP(B31,T_Products[Code],T_Products[Prix]))</f>
        <v/>
      </c>
      <c r="F31" s="11" t="str">
        <f>IF(ISBLANK(B31),"",_xlfn.XLOOKUP(B31,T_Products[Code],T_Products[Unité]))</f>
        <v/>
      </c>
      <c r="G31" s="45" t="str">
        <f>IF(ISBLANK(B31),"",E31*A31)</f>
        <v/>
      </c>
    </row>
    <row r="32" spans="1:7" ht="11.25" customHeight="1" x14ac:dyDescent="0.2">
      <c r="A32" s="15"/>
      <c r="B32" s="16"/>
      <c r="C32" s="17" t="str">
        <f>IF(ISBLANK(B32),"",_xlfn.XLOOKUP(B32,T_Products[Code],T_Products[Produit]))</f>
        <v/>
      </c>
      <c r="D32" s="17"/>
      <c r="E32" s="17" t="str">
        <f>IF(ISBLANK(B32),"",_xlfn.XLOOKUP(B32,T_Products[Code],T_Products[Prix]))</f>
        <v/>
      </c>
      <c r="F32" s="11" t="str">
        <f>IF(ISBLANK(B32),"",_xlfn.XLOOKUP(B32,T_Products[Code],T_Products[Unité]))</f>
        <v/>
      </c>
      <c r="G32" s="17" t="str">
        <f>IF(ISBLANK(B32),"",E32*A32)</f>
        <v/>
      </c>
    </row>
    <row r="33" spans="1:7" ht="15" customHeight="1" x14ac:dyDescent="0.25">
      <c r="A33" s="18" t="s">
        <v>9</v>
      </c>
      <c r="B33" s="19"/>
      <c r="C33" s="19"/>
      <c r="D33" s="19"/>
      <c r="E33" s="19"/>
      <c r="F33" s="19"/>
      <c r="G33" s="19"/>
    </row>
    <row r="34" spans="1:7" ht="17.25" customHeight="1" x14ac:dyDescent="0.25">
      <c r="A34" s="20" t="s">
        <v>24</v>
      </c>
      <c r="B34" s="20"/>
      <c r="C34" s="20"/>
      <c r="D34" s="20"/>
      <c r="E34" s="20"/>
      <c r="F34" s="20"/>
      <c r="G34" s="20"/>
    </row>
    <row r="35" spans="1:7" ht="17.25" customHeight="1" x14ac:dyDescent="0.25">
      <c r="A35" s="20" t="s">
        <v>25</v>
      </c>
      <c r="B35" s="20"/>
      <c r="C35" s="20"/>
      <c r="D35" s="20"/>
      <c r="E35" s="20"/>
      <c r="F35" s="20"/>
      <c r="G35" s="20"/>
    </row>
    <row r="36" spans="1:7" ht="17.25" customHeight="1" x14ac:dyDescent="0.25">
      <c r="A36" s="20"/>
      <c r="B36" s="20"/>
      <c r="C36" s="20"/>
      <c r="D36" s="20"/>
      <c r="E36" s="20"/>
      <c r="F36" s="20"/>
      <c r="G36" s="20"/>
    </row>
    <row r="37" spans="1:7" ht="17.25" customHeight="1" x14ac:dyDescent="0.25">
      <c r="A37" s="20"/>
      <c r="B37" s="20"/>
      <c r="C37" s="20"/>
      <c r="D37" s="20"/>
      <c r="E37" s="20"/>
      <c r="F37" s="20"/>
      <c r="G37" s="20"/>
    </row>
    <row r="38" spans="1:7" ht="17.25" customHeight="1" x14ac:dyDescent="0.25">
      <c r="A38" s="20"/>
      <c r="B38" s="20"/>
      <c r="C38" s="20"/>
      <c r="D38" s="20"/>
      <c r="E38" s="20"/>
      <c r="F38" s="20"/>
      <c r="G38" s="20"/>
    </row>
    <row r="39" spans="1:7" ht="15" customHeight="1" x14ac:dyDescent="0.2">
      <c r="A39" s="36" t="s">
        <v>12</v>
      </c>
      <c r="B39" s="36">
        <f>COUNT(A11:A31)</f>
        <v>8</v>
      </c>
    </row>
  </sheetData>
  <mergeCells count="6">
    <mergeCell ref="B7:C7"/>
    <mergeCell ref="B6:C6"/>
    <mergeCell ref="B2:C2"/>
    <mergeCell ref="B3:C3"/>
    <mergeCell ref="B4:C4"/>
    <mergeCell ref="B5:C5"/>
  </mergeCells>
  <conditionalFormatting sqref="A4:C5">
    <cfRule type="expression" dxfId="14" priority="9">
      <formula>$E$1="DELIVERY MAN"</formula>
    </cfRule>
    <cfRule type="expression" dxfId="13" priority="10">
      <formula>$E$1="DELIVERY LON"</formula>
    </cfRule>
    <cfRule type="expression" dxfId="12" priority="11">
      <formula>$E$1="DELIVERY PP"</formula>
    </cfRule>
  </conditionalFormatting>
  <printOptions horizontalCentered="1"/>
  <pageMargins left="0.31496062992125984" right="0.31496062992125984" top="1.3385826771653544" bottom="0.74803149606299213" header="0.31496062992125984" footer="0.31496062992125984"/>
  <pageSetup paperSize="9" scale="9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portQuoteSheet">
                <anchor moveWithCells="1" sizeWithCells="1">
                  <from>
                    <xdr:col>10</xdr:col>
                    <xdr:colOff>0</xdr:colOff>
                    <xdr:row>1</xdr:row>
                    <xdr:rowOff>0</xdr:rowOff>
                  </from>
                  <to>
                    <xdr:col>11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5AEA0D0-DA09-45E7-8F41-C09226FC30CB}">
          <x14:formula1>
            <xm:f>_xlfn.ANCHORARRAY(DataPrep!$R$2)</xm:f>
          </x14:formula1>
          <xm:sqref>E1</xm:sqref>
        </x14:dataValidation>
        <x14:dataValidation type="list" allowBlank="1" showInputMessage="1" showErrorMessage="1" xr:uid="{7CE9BCCE-981C-405C-8B00-AA8966EA3E99}">
          <x14:formula1>
            <xm:f>_xlfn.ANCHORARRAY(DataPrep!$S$2)</xm:f>
          </x14:formula1>
          <xm:sqref>B3:C3</xm:sqref>
        </x14:dataValidation>
        <x14:dataValidation type="list" allowBlank="1" showInputMessage="1" showErrorMessage="1" xr:uid="{EADFBA6D-A9AE-4600-B39A-08F4EB5B8705}">
          <x14:formula1>
            <xm:f>_xlfn.ANCHORARRAY(DataPrep!$Q$2)</xm:f>
          </x14:formula1>
          <xm:sqref>B11:B31</xm:sqref>
        </x14:dataValidation>
        <x14:dataValidation type="list" allowBlank="1" showInputMessage="1" showErrorMessage="1" xr:uid="{A82B9130-58AF-463B-B1C4-FC477229EA88}">
          <x14:formula1>
            <xm:f>DataPrep!#REF!</xm:f>
          </x14:formula1>
          <xm:sqref>B32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S25"/>
  <sheetViews>
    <sheetView workbookViewId="0">
      <selection activeCell="E4" sqref="E4"/>
    </sheetView>
  </sheetViews>
  <sheetFormatPr baseColWidth="10" defaultColWidth="15.1640625" defaultRowHeight="15" customHeight="1" x14ac:dyDescent="0.2"/>
  <cols>
    <col min="1" max="1" width="16.83203125" customWidth="1"/>
    <col min="2" max="3" width="7.5" customWidth="1"/>
    <col min="4" max="4" width="18.33203125" customWidth="1"/>
    <col min="5" max="5" width="36.5" bestFit="1" customWidth="1"/>
    <col min="6" max="10" width="7.5" customWidth="1"/>
    <col min="11" max="11" width="15.1640625" style="30"/>
    <col min="12" max="16" width="7.5" customWidth="1"/>
    <col min="17" max="17" width="7.5" style="40" customWidth="1"/>
    <col min="18" max="18" width="15.33203125" bestFit="1" customWidth="1"/>
    <col min="19" max="19" width="13.5" customWidth="1"/>
    <col min="20" max="27" width="7.5" customWidth="1"/>
  </cols>
  <sheetData>
    <row r="1" spans="1:19" ht="15" customHeight="1" thickBot="1" x14ac:dyDescent="0.25">
      <c r="Q1" s="39" t="s">
        <v>3</v>
      </c>
      <c r="R1" s="12" t="s">
        <v>29</v>
      </c>
      <c r="S1" s="12" t="s">
        <v>11</v>
      </c>
    </row>
    <row r="2" spans="1:19" ht="15" customHeight="1" x14ac:dyDescent="0.2">
      <c r="A2" s="1" t="s">
        <v>29</v>
      </c>
      <c r="J2" s="1" t="s">
        <v>6</v>
      </c>
      <c r="Q2" s="40" t="str" cm="1">
        <f t="array" ref="Q2:Q11">_xlfn._xlws.SORT(_xlfn.UNIQUE(T_Products[Code]))</f>
        <v>SA01</v>
      </c>
      <c r="R2" t="str" cm="1">
        <f t="array" ref="R2:R5">_xlfn._xlws.SORT(_xlfn.UNIQUE(Tableau2[Livraison]))</f>
        <v>BRANCHE A</v>
      </c>
      <c r="S2" t="str" cm="1">
        <f t="array" ref="S2:S4">_xlfn._xlws.SORT(_xlfn.UNIQUE(T_Customers[Nom]))</f>
        <v>Client A</v>
      </c>
    </row>
    <row r="3" spans="1:19" ht="15" customHeight="1" x14ac:dyDescent="0.2">
      <c r="A3" s="1" t="s">
        <v>36</v>
      </c>
      <c r="J3" s="1" t="s">
        <v>26</v>
      </c>
      <c r="K3" s="33"/>
      <c r="Q3" s="40" t="str">
        <v>SA02</v>
      </c>
      <c r="R3" t="str">
        <v>BRANCHE B</v>
      </c>
      <c r="S3" t="str">
        <v>Client B</v>
      </c>
    </row>
    <row r="4" spans="1:19" ht="15" customHeight="1" x14ac:dyDescent="0.2">
      <c r="A4" s="1" t="s">
        <v>37</v>
      </c>
      <c r="D4" s="1" t="s">
        <v>3</v>
      </c>
      <c r="E4" s="1" t="s">
        <v>40</v>
      </c>
      <c r="F4" s="1" t="s">
        <v>41</v>
      </c>
      <c r="G4" s="1" t="s">
        <v>42</v>
      </c>
      <c r="J4" s="1" t="s">
        <v>32</v>
      </c>
      <c r="K4" s="33"/>
      <c r="Q4" s="40" t="str">
        <v>SA03</v>
      </c>
      <c r="R4" t="str">
        <v>BRANCHE C</v>
      </c>
      <c r="S4" t="str">
        <v>Client C</v>
      </c>
    </row>
    <row r="5" spans="1:19" ht="15" customHeight="1" x14ac:dyDescent="0.2">
      <c r="A5" s="1" t="s">
        <v>38</v>
      </c>
      <c r="D5" s="38" t="s">
        <v>14</v>
      </c>
      <c r="E5" s="1" t="s">
        <v>43</v>
      </c>
      <c r="F5" s="1" t="s">
        <v>13</v>
      </c>
      <c r="G5">
        <v>14.95</v>
      </c>
      <c r="K5" s="31"/>
      <c r="Q5" s="40" t="str">
        <v>SA04</v>
      </c>
      <c r="R5" t="str">
        <v>BRANCHE D</v>
      </c>
    </row>
    <row r="6" spans="1:19" ht="15" customHeight="1" x14ac:dyDescent="0.2">
      <c r="A6" s="1" t="s">
        <v>39</v>
      </c>
      <c r="D6" s="38" t="s">
        <v>15</v>
      </c>
      <c r="E6" s="1" t="s">
        <v>44</v>
      </c>
      <c r="F6" s="1" t="s">
        <v>13</v>
      </c>
      <c r="G6">
        <v>14.95</v>
      </c>
      <c r="J6" s="1" t="s">
        <v>34</v>
      </c>
      <c r="K6" s="34"/>
      <c r="Q6" s="40" t="str">
        <v>SA05</v>
      </c>
    </row>
    <row r="7" spans="1:19" ht="15" customHeight="1" x14ac:dyDescent="0.2">
      <c r="D7" s="38" t="s">
        <v>16</v>
      </c>
      <c r="E7" s="1" t="s">
        <v>45</v>
      </c>
      <c r="F7" s="1" t="s">
        <v>13</v>
      </c>
      <c r="G7">
        <v>14.95</v>
      </c>
      <c r="J7" s="1" t="s">
        <v>53</v>
      </c>
      <c r="K7" s="33"/>
      <c r="Q7" s="40" t="str">
        <v>SA06</v>
      </c>
    </row>
    <row r="8" spans="1:19" ht="15" customHeight="1" x14ac:dyDescent="0.2">
      <c r="D8" s="38" t="s">
        <v>17</v>
      </c>
      <c r="E8" s="1" t="s">
        <v>46</v>
      </c>
      <c r="F8" s="1" t="s">
        <v>13</v>
      </c>
      <c r="G8">
        <v>14.95</v>
      </c>
      <c r="K8" s="31"/>
      <c r="Q8" s="40" t="str">
        <v>SA07</v>
      </c>
    </row>
    <row r="9" spans="1:19" ht="15" customHeight="1" x14ac:dyDescent="0.2">
      <c r="D9" s="38" t="s">
        <v>18</v>
      </c>
      <c r="E9" s="1" t="s">
        <v>47</v>
      </c>
      <c r="F9" s="1" t="s">
        <v>13</v>
      </c>
      <c r="G9">
        <v>14.95</v>
      </c>
      <c r="Q9" s="40" t="str">
        <v>SA08</v>
      </c>
    </row>
    <row r="10" spans="1:19" ht="15" customHeight="1" x14ac:dyDescent="0.2">
      <c r="D10" s="38" t="s">
        <v>19</v>
      </c>
      <c r="E10" s="1" t="s">
        <v>48</v>
      </c>
      <c r="F10" s="1" t="s">
        <v>13</v>
      </c>
      <c r="G10">
        <v>14.95</v>
      </c>
      <c r="K10" s="2"/>
      <c r="Q10" s="40" t="str">
        <v>SA09</v>
      </c>
    </row>
    <row r="11" spans="1:19" ht="15" customHeight="1" x14ac:dyDescent="0.2">
      <c r="D11" s="38" t="s">
        <v>20</v>
      </c>
      <c r="E11" s="1" t="s">
        <v>49</v>
      </c>
      <c r="F11" s="1" t="s">
        <v>13</v>
      </c>
      <c r="G11">
        <v>14.95</v>
      </c>
      <c r="Q11" s="40" t="str">
        <v>SA10</v>
      </c>
    </row>
    <row r="12" spans="1:19" ht="15" customHeight="1" x14ac:dyDescent="0.2">
      <c r="D12" s="38" t="s">
        <v>21</v>
      </c>
      <c r="E12" s="1" t="s">
        <v>50</v>
      </c>
      <c r="F12" s="1" t="s">
        <v>13</v>
      </c>
      <c r="G12">
        <v>14.95</v>
      </c>
    </row>
    <row r="13" spans="1:19" ht="15" customHeight="1" x14ac:dyDescent="0.2">
      <c r="D13" s="38" t="s">
        <v>22</v>
      </c>
      <c r="E13" s="1" t="s">
        <v>52</v>
      </c>
      <c r="F13" s="1" t="s">
        <v>13</v>
      </c>
      <c r="G13">
        <v>14.95</v>
      </c>
    </row>
    <row r="14" spans="1:19" ht="15" customHeight="1" x14ac:dyDescent="0.2">
      <c r="D14" s="38" t="s">
        <v>23</v>
      </c>
      <c r="E14" s="1" t="s">
        <v>51</v>
      </c>
      <c r="F14" s="1" t="s">
        <v>13</v>
      </c>
      <c r="G14">
        <v>14.95</v>
      </c>
    </row>
    <row r="19" spans="12:12" ht="15" customHeight="1" x14ac:dyDescent="0.2">
      <c r="L19" s="37"/>
    </row>
    <row r="20" spans="12:12" ht="15" customHeight="1" x14ac:dyDescent="0.2">
      <c r="L20" s="37"/>
    </row>
    <row r="21" spans="12:12" ht="15" customHeight="1" x14ac:dyDescent="0.2">
      <c r="L21" s="37"/>
    </row>
    <row r="22" spans="12:12" ht="15" customHeight="1" x14ac:dyDescent="0.2">
      <c r="L22" s="37"/>
    </row>
    <row r="23" spans="12:12" ht="15" customHeight="1" x14ac:dyDescent="0.2">
      <c r="L23" s="37"/>
    </row>
    <row r="24" spans="12:12" ht="15" customHeight="1" x14ac:dyDescent="0.2">
      <c r="L24" s="37"/>
    </row>
    <row r="25" spans="12:12" ht="15" customHeight="1" x14ac:dyDescent="0.2">
      <c r="L25" s="37"/>
    </row>
  </sheetData>
  <sortState xmlns:xlrd2="http://schemas.microsoft.com/office/spreadsheetml/2017/richdata2" ref="A3:A7">
    <sortCondition ref="A3:A7"/>
  </sortState>
  <phoneticPr fontId="25" type="noConversion"/>
  <pageMargins left="0.7" right="0.7" top="0.75" bottom="0.75" header="0.3" footer="0.3"/>
  <pageSetup paperSize="9" orientation="portrait" horizontalDpi="0" verticalDpi="0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2B5BC-6956-4E42-98BE-D775ED9DB4F7}">
  <sheetPr codeName="Feuil3"/>
  <dimension ref="A2:F5"/>
  <sheetViews>
    <sheetView tabSelected="1" workbookViewId="0">
      <selection activeCell="C6" sqref="C6"/>
    </sheetView>
  </sheetViews>
  <sheetFormatPr baseColWidth="10" defaultRowHeight="15" x14ac:dyDescent="0.2"/>
  <cols>
    <col min="1" max="1" width="35" customWidth="1"/>
    <col min="2" max="2" width="15.33203125" customWidth="1"/>
    <col min="3" max="3" width="30.6640625" bestFit="1" customWidth="1"/>
    <col min="4" max="4" width="13.83203125" customWidth="1"/>
    <col min="5" max="5" width="18.83203125" customWidth="1"/>
    <col min="6" max="6" width="20" bestFit="1" customWidth="1"/>
  </cols>
  <sheetData>
    <row r="2" spans="1:6" x14ac:dyDescent="0.2">
      <c r="A2" s="1" t="s">
        <v>31</v>
      </c>
      <c r="B2" s="1" t="s">
        <v>26</v>
      </c>
      <c r="C2" s="1" t="s">
        <v>32</v>
      </c>
      <c r="D2" s="1" t="s">
        <v>33</v>
      </c>
      <c r="E2" s="1" t="s">
        <v>34</v>
      </c>
      <c r="F2" t="s">
        <v>7</v>
      </c>
    </row>
    <row r="3" spans="1:6" x14ac:dyDescent="0.2">
      <c r="A3" s="1" t="s">
        <v>54</v>
      </c>
      <c r="B3" s="1" t="s">
        <v>57</v>
      </c>
      <c r="C3" s="1" t="s">
        <v>60</v>
      </c>
      <c r="E3" s="32" t="s">
        <v>65</v>
      </c>
      <c r="F3" s="1" t="s">
        <v>61</v>
      </c>
    </row>
    <row r="4" spans="1:6" x14ac:dyDescent="0.2">
      <c r="A4" s="1" t="s">
        <v>55</v>
      </c>
      <c r="B4" s="1" t="s">
        <v>58</v>
      </c>
      <c r="C4" s="1" t="s">
        <v>64</v>
      </c>
      <c r="E4" s="32" t="s">
        <v>66</v>
      </c>
      <c r="F4" s="1" t="s">
        <v>62</v>
      </c>
    </row>
    <row r="5" spans="1:6" x14ac:dyDescent="0.2">
      <c r="A5" s="1" t="s">
        <v>56</v>
      </c>
      <c r="B5" s="1" t="s">
        <v>59</v>
      </c>
      <c r="C5" s="1" t="s">
        <v>68</v>
      </c>
      <c r="E5" s="32" t="s">
        <v>67</v>
      </c>
      <c r="F5" s="1" t="s">
        <v>63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D5FEC-75B7-4AA1-9800-372F22780F28}">
  <sheetPr codeName="Feuil4"/>
  <dimension ref="B2:D24"/>
  <sheetViews>
    <sheetView workbookViewId="0">
      <selection activeCell="B3" sqref="B3"/>
    </sheetView>
  </sheetViews>
  <sheetFormatPr baseColWidth="10" defaultRowHeight="15" x14ac:dyDescent="0.2"/>
  <sheetData>
    <row r="2" spans="2:4" x14ac:dyDescent="0.2">
      <c r="B2" s="47" t="s">
        <v>69</v>
      </c>
      <c r="C2" s="47" t="s">
        <v>40</v>
      </c>
      <c r="D2" s="48" t="s">
        <v>1</v>
      </c>
    </row>
    <row r="3" spans="2:4" x14ac:dyDescent="0.2">
      <c r="B3" s="3"/>
      <c r="C3" s="3" t="s">
        <v>8</v>
      </c>
      <c r="D3" s="3"/>
    </row>
    <row r="4" spans="2:4" x14ac:dyDescent="0.2">
      <c r="B4" s="3"/>
      <c r="C4" s="3" t="s">
        <v>8</v>
      </c>
      <c r="D4" s="3"/>
    </row>
    <row r="5" spans="2:4" x14ac:dyDescent="0.2">
      <c r="B5" s="3"/>
      <c r="C5" s="3"/>
      <c r="D5" s="3"/>
    </row>
    <row r="6" spans="2:4" x14ac:dyDescent="0.2">
      <c r="B6" s="3"/>
      <c r="C6" s="3" t="s">
        <v>8</v>
      </c>
      <c r="D6" s="3"/>
    </row>
    <row r="7" spans="2:4" x14ac:dyDescent="0.2">
      <c r="B7" s="3"/>
      <c r="C7" s="3" t="s">
        <v>8</v>
      </c>
      <c r="D7" s="3"/>
    </row>
    <row r="8" spans="2:4" x14ac:dyDescent="0.2">
      <c r="B8" s="3"/>
      <c r="C8" s="3" t="s">
        <v>8</v>
      </c>
      <c r="D8" s="3"/>
    </row>
    <row r="9" spans="2:4" x14ac:dyDescent="0.2">
      <c r="B9" s="3"/>
      <c r="C9" s="3" t="s">
        <v>8</v>
      </c>
      <c r="D9" s="3"/>
    </row>
    <row r="10" spans="2:4" x14ac:dyDescent="0.2">
      <c r="B10" s="3"/>
      <c r="C10" s="3" t="s">
        <v>8</v>
      </c>
      <c r="D10" s="3"/>
    </row>
    <row r="11" spans="2:4" x14ac:dyDescent="0.2">
      <c r="B11" s="3"/>
      <c r="C11" s="3" t="s">
        <v>8</v>
      </c>
      <c r="D11" s="3"/>
    </row>
    <row r="12" spans="2:4" x14ac:dyDescent="0.2">
      <c r="B12" s="3"/>
      <c r="C12" s="3" t="s">
        <v>8</v>
      </c>
      <c r="D12" s="3"/>
    </row>
    <row r="13" spans="2:4" x14ac:dyDescent="0.2">
      <c r="B13" s="3"/>
      <c r="C13" s="3"/>
      <c r="D13" s="3"/>
    </row>
    <row r="14" spans="2:4" x14ac:dyDescent="0.2">
      <c r="B14" s="3"/>
      <c r="C14" s="3" t="s">
        <v>8</v>
      </c>
      <c r="D14" s="3"/>
    </row>
    <row r="15" spans="2:4" x14ac:dyDescent="0.2">
      <c r="B15" s="3"/>
      <c r="C15" s="3" t="s">
        <v>8</v>
      </c>
      <c r="D15" s="3"/>
    </row>
    <row r="16" spans="2:4" x14ac:dyDescent="0.2">
      <c r="B16" s="3"/>
      <c r="C16" s="3" t="s">
        <v>8</v>
      </c>
      <c r="D16" s="3"/>
    </row>
    <row r="17" spans="2:4" x14ac:dyDescent="0.2">
      <c r="B17" s="3"/>
      <c r="C17" s="3" t="s">
        <v>8</v>
      </c>
      <c r="D17" s="3"/>
    </row>
    <row r="18" spans="2:4" x14ac:dyDescent="0.2">
      <c r="B18" s="3"/>
      <c r="C18" s="3" t="s">
        <v>8</v>
      </c>
      <c r="D18" s="3"/>
    </row>
    <row r="19" spans="2:4" x14ac:dyDescent="0.2">
      <c r="B19" s="3"/>
      <c r="C19" s="3" t="s">
        <v>8</v>
      </c>
      <c r="D19" s="3"/>
    </row>
    <row r="20" spans="2:4" x14ac:dyDescent="0.2">
      <c r="B20" s="3"/>
      <c r="C20" s="3" t="s">
        <v>8</v>
      </c>
      <c r="D20" s="3"/>
    </row>
    <row r="21" spans="2:4" x14ac:dyDescent="0.2">
      <c r="B21" s="3"/>
      <c r="C21" s="3" t="s">
        <v>8</v>
      </c>
      <c r="D21" s="3"/>
    </row>
    <row r="22" spans="2:4" x14ac:dyDescent="0.2">
      <c r="B22" s="3"/>
      <c r="C22" s="3" t="s">
        <v>8</v>
      </c>
      <c r="D22" s="3"/>
    </row>
    <row r="23" spans="2:4" x14ac:dyDescent="0.2">
      <c r="B23" s="3"/>
      <c r="C23" s="3" t="s">
        <v>8</v>
      </c>
      <c r="D23" s="3"/>
    </row>
    <row r="24" spans="2:4" x14ac:dyDescent="0.2">
      <c r="B24" s="3"/>
      <c r="C24" s="3" t="s">
        <v>8</v>
      </c>
      <c r="D24" s="3"/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Devis</vt:lpstr>
      <vt:lpstr>DataPrep</vt:lpstr>
      <vt:lpstr>Clients</vt:lpstr>
      <vt:lpstr>Analytics</vt:lpstr>
      <vt:lpstr>Devis!Zone_d_impression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</cp:lastModifiedBy>
  <cp:lastPrinted>2023-12-20T15:17:20Z</cp:lastPrinted>
  <dcterms:created xsi:type="dcterms:W3CDTF">2017-04-23T09:22:44Z</dcterms:created>
  <dcterms:modified xsi:type="dcterms:W3CDTF">2023-12-21T20:02:07Z</dcterms:modified>
</cp:coreProperties>
</file>