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inomic-my.sharepoint.com/personal/daniel_einomi_com/Documents/Training/Date et Heure/"/>
    </mc:Choice>
  </mc:AlternateContent>
  <xr:revisionPtr revIDLastSave="231" documentId="8_{E97B4812-0553-694D-B1B6-CEFF199D97E2}" xr6:coauthVersionLast="47" xr6:coauthVersionMax="47" xr10:uidLastSave="{514419EC-8A22-C24D-B845-4A1958856099}"/>
  <bookViews>
    <workbookView xWindow="0" yWindow="760" windowWidth="30240" windowHeight="17800" xr2:uid="{E336145E-CADE-2749-8424-B879365C2C7C}"/>
  </bookViews>
  <sheets>
    <sheet name="03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D6" i="2" s="1"/>
  <c r="E6" i="2" s="1"/>
  <c r="F6" i="2"/>
  <c r="G6" i="2" s="1"/>
  <c r="I6" i="2"/>
  <c r="J6" i="2" s="1"/>
  <c r="K6" i="2"/>
  <c r="L6" i="2" s="1"/>
  <c r="M6" i="2"/>
  <c r="N6" i="2" s="1"/>
  <c r="P6" i="2"/>
  <c r="P2" i="2"/>
  <c r="P3" i="2"/>
  <c r="P4" i="2"/>
  <c r="P5" i="2"/>
  <c r="C5" i="2"/>
  <c r="D5" i="2" s="1"/>
  <c r="E5" i="2" s="1"/>
  <c r="F5" i="2"/>
  <c r="G5" i="2" s="1"/>
  <c r="I5" i="2"/>
  <c r="J5" i="2" s="1"/>
  <c r="K5" i="2"/>
  <c r="L5" i="2" s="1"/>
  <c r="M5" i="2"/>
  <c r="N5" i="2" s="1"/>
  <c r="C4" i="2"/>
  <c r="D4" i="2" s="1"/>
  <c r="E4" i="2" s="1"/>
  <c r="F4" i="2"/>
  <c r="G4" i="2" s="1"/>
  <c r="I4" i="2"/>
  <c r="J4" i="2" s="1"/>
  <c r="K4" i="2"/>
  <c r="L4" i="2" s="1"/>
  <c r="M4" i="2"/>
  <c r="N4" i="2" s="1"/>
  <c r="C3" i="2"/>
  <c r="D3" i="2" s="1"/>
  <c r="E3" i="2" s="1"/>
  <c r="F3" i="2"/>
  <c r="G3" i="2" s="1"/>
  <c r="I3" i="2"/>
  <c r="J3" i="2" s="1"/>
  <c r="K3" i="2"/>
  <c r="L3" i="2" s="1"/>
  <c r="M3" i="2"/>
  <c r="N3" i="2" s="1"/>
  <c r="K2" i="2"/>
  <c r="L2" i="2" s="1"/>
  <c r="C2" i="2"/>
  <c r="D2" i="2" s="1"/>
  <c r="F2" i="2"/>
  <c r="G2" i="2" s="1"/>
  <c r="I2" i="2"/>
  <c r="J2" i="2" s="1"/>
  <c r="M2" i="2"/>
  <c r="N2" i="2" s="1"/>
  <c r="H6" i="2" l="1"/>
  <c r="H5" i="2"/>
  <c r="H4" i="2"/>
  <c r="H3" i="2"/>
  <c r="E2" i="2"/>
  <c r="H2" i="2"/>
</calcChain>
</file>

<file path=xl/sharedStrings.xml><?xml version="1.0" encoding="utf-8"?>
<sst xmlns="http://schemas.openxmlformats.org/spreadsheetml/2006/main" count="16" uniqueCount="16">
  <si>
    <t>Before 9 am</t>
  </si>
  <si>
    <t>Overtime</t>
  </si>
  <si>
    <t>Hours worked</t>
  </si>
  <si>
    <t>Arrival</t>
  </si>
  <si>
    <t>Departure</t>
  </si>
  <si>
    <t>Between 9 am and 6 pm</t>
  </si>
  <si>
    <t>Hours Qty</t>
  </si>
  <si>
    <t>After 6 PM</t>
  </si>
  <si>
    <t>B9_Qty</t>
  </si>
  <si>
    <t>96_Qty</t>
  </si>
  <si>
    <t>a6_Qty</t>
  </si>
  <si>
    <t>ot_qty</t>
  </si>
  <si>
    <t>Price_B9</t>
  </si>
  <si>
    <t>96_Price</t>
  </si>
  <si>
    <t>LAST one OK</t>
  </si>
  <si>
    <t>Calcul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</si>
</sst>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6" formatCode="#,##0.00\ &quot;€&quot;"/>
  </numFmts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rgb="FFFF0000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16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8">
    <dxf>
      <numFmt numFmtId="166" formatCode="#,##0.0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[h]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8BB07E-3626-8645-839C-678BF8AAE0BC}" name="T_Hours" displayName="T_Hours" ref="A1:P6" totalsRowShown="0" headerRowDxfId="17" dataDxfId="16">
  <autoFilter ref="A1:P6" xr:uid="{3B8BB07E-3626-8645-839C-678BF8AAE0BC}"/>
  <tableColumns count="16">
    <tableColumn id="1" xr3:uid="{79C84C89-44DE-A449-B3DD-4709FB777391}" name="Arrival" dataDxfId="15"/>
    <tableColumn id="2" xr3:uid="{EDF5928B-07EA-0947-BFCC-5BAC8C622B65}" name="Departure" dataDxfId="9"/>
    <tableColumn id="3" xr3:uid="{5F23DB88-44F5-3E4D-A7FD-43840C05CAE1}" name="Before 9 am" dataDxfId="8">
      <calculatedColumnFormula>MAX(MIN(TIME(9,0,0), B2) - A2, 0)</calculatedColumnFormula>
    </tableColumn>
    <tableColumn id="10" xr3:uid="{506E4EA4-F27C-EB46-83BD-4879F50303A2}" name="B9_Qty" dataDxfId="7">
      <calculatedColumnFormula>T_Hours[[#This Row],[Before 9 am]]*24</calculatedColumnFormula>
    </tableColumn>
    <tableColumn id="14" xr3:uid="{9B09355A-525D-C840-B3B8-A2423E30675D}" name="Price_B9" dataDxfId="6">
      <calculatedColumnFormula>T_Hours[[#This Row],[B9_Qty]]*20</calculatedColumnFormula>
    </tableColumn>
    <tableColumn id="4" xr3:uid="{9EDCA44D-C620-0B4D-AF29-2BAC77C9C474}" name="Between 9 am and 6 pm" dataDxfId="5">
      <calculatedColumnFormula>MAX(MIN(TIME(18,0,0), B2) - MAX(TIME(9,0,0), A2), 0)</calculatedColumnFormula>
    </tableColumn>
    <tableColumn id="11" xr3:uid="{3ECC3677-7300-704B-AFC5-ACDD844779B9}" name="96_Qty" dataDxfId="3">
      <calculatedColumnFormula>T_Hours[[#This Row],[Between 9 am and 6 pm]]*24</calculatedColumnFormula>
    </tableColumn>
    <tableColumn id="15" xr3:uid="{0103F20F-3163-DB45-A9E0-896F04E2A2AE}" name="96_Price" dataDxfId="4">
      <calculatedColumnFormula>IF(T_Hours[[#This Row],[B9_Qty]]+T_Hours[[#This Row],[96_Qty]]&lt;8,T_Hours[[#This Row],[96_Qty]]*15,(T_Hours[[#This Row],[96_Qty]]+T_Hours[[#This Row],[B9_Qty]]-8)*20)</calculatedColumnFormula>
    </tableColumn>
    <tableColumn id="5" xr3:uid="{43BA52EC-3B38-0346-9407-E0CEDAED6562}" name="After 6 PM" dataDxfId="14">
      <calculatedColumnFormula>MAX(B2 - MAX(TIME(18,0,0), A2), 0)</calculatedColumnFormula>
    </tableColumn>
    <tableColumn id="12" xr3:uid="{D7C3CE38-7440-C741-A086-87F1492B3209}" name="a6_Qty" dataDxfId="13">
      <calculatedColumnFormula>T_Hours[[#This Row],[After 6 PM]]*24</calculatedColumnFormula>
    </tableColumn>
    <tableColumn id="6" xr3:uid="{EE6658E2-28A6-DF49-8836-EA176608FD04}" name="Overtime" dataDxfId="12">
      <calculatedColumnFormula>MAX((B2-A2)-TIME(8,0,0),0)</calculatedColumnFormula>
    </tableColumn>
    <tableColumn id="13" xr3:uid="{32C372A4-EB8F-1147-A032-F08BF180E119}" name="ot_qty" dataDxfId="11">
      <calculatedColumnFormula>T_Hours[[#This Row],[Overtime]]*24</calculatedColumnFormula>
    </tableColumn>
    <tableColumn id="7" xr3:uid="{018BF629-5DB8-504C-B438-124F4B648A14}" name="Hours worked" dataDxfId="10">
      <calculatedColumnFormula>B2-A2</calculatedColumnFormula>
    </tableColumn>
    <tableColumn id="8" xr3:uid="{C0B72A12-0B56-3042-A933-8FDC85A9B637}" name="Hours Qty" dataDxfId="2">
      <calculatedColumnFormula>M2*24</calculatedColumnFormula>
    </tableColumn>
    <tableColumn id="9" xr3:uid="{489D6E6C-15AA-4041-A5DD-28A06D56D2C9}" name="Calcul Manuel" dataDxfId="0"/>
    <tableColumn id="18" xr3:uid="{16C17249-7BE0-7E4B-A0D8-FFD49749141F}" name="LAST one OK" dataDxfId="1">
      <calculatedColumnFormula>_xlfn.LET(_xlpm.arrival, A2, _xlpm.departure, B2, _xlpm.nineAM, TIME(9, 0, 0), _xlpm.sixPM, TIME(18, 0, 0), _xlpm.earlyRate, 20, _xlpm.regularRate, 15, _xlpm.overtimeRate, 20, _xlpm.totalHours, (_xlpm.departure - _xlpm.arrival) * 24, _xlpm.earlyHoursBefore9, MAX(MIN(_xlpm.nineAM, _xlpm.departure) - _xlpm.arrival, 0) * 24, _xlpm.lateHoursAfter6, MAX(_xlpm.departure - _xlpm.sixPM, 0) * 24, _xlpm.regularHoursBeforeOvertime, MIN(8, _xlpm.totalHours) - _xlpm.earlyHoursBefore9, _xlpm.overtimeHours, MAX(_xlpm.totalHours - 8, 0), _xlpm.payForEarlyHours, _xlpm.earlyHoursBefore9 * _xlpm.earlyRate, _xlpm.payForRegularHours, _xlpm.regularHoursBeforeOvertime * _xlpm.regularRate, _xlpm.payForOvertimeHours, _xlpm.overtimeHours * _xlpm.overtimeRate, _xlpm.totalPay, _xlpm.payForEarlyHours + _xlpm.payForRegularHours + _xlpm.payForOvertimeHours, _xlpm.totalPay)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5B7D8F3-3EB3-7049-A1DE-A89D0AE99AE7}">
  <we:reference id="wa200003696" version="1.3.0.0" store="fr-FR" storeType="OMEX"/>
  <we:alternateReferences>
    <we:reference id="wa200003696" version="1.3.0.0" store="" storeType="OMEX"/>
  </we:alternateReferences>
  <we:properties>
    <we:property name="projectV0_1-56c6e055-265e-4713-816e-a646dbb708de" value="{&quot;kind&quot;:&quot;AFEJSONBlobNode&quot;,&quot;id&quot;:&quot;{403277E5-D93D-FC4B-B006-B4788F786CB4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699D5-9A53-4643-AFDC-47E0365887C9}">
  <dimension ref="A1:P6"/>
  <sheetViews>
    <sheetView tabSelected="1" zoomScale="152" zoomScaleNormal="152" workbookViewId="0">
      <selection activeCell="Q13" sqref="Q13"/>
    </sheetView>
  </sheetViews>
  <sheetFormatPr baseColWidth="10" defaultRowHeight="16" x14ac:dyDescent="0.2"/>
  <cols>
    <col min="1" max="1" width="10" customWidth="1"/>
    <col min="2" max="2" width="10.5" customWidth="1"/>
    <col min="3" max="3" width="11.83203125" hidden="1" customWidth="1"/>
    <col min="4" max="5" width="11.83203125" style="4" hidden="1" customWidth="1"/>
    <col min="6" max="8" width="21.33203125" hidden="1" customWidth="1"/>
    <col min="9" max="10" width="10.5" hidden="1" customWidth="1"/>
    <col min="11" max="11" width="13.33203125" hidden="1" customWidth="1"/>
    <col min="12" max="12" width="10" hidden="1" customWidth="1"/>
    <col min="13" max="13" width="13.5" hidden="1" customWidth="1"/>
    <col min="14" max="14" width="12.1640625" hidden="1" customWidth="1"/>
    <col min="15" max="15" width="12.1640625" customWidth="1"/>
  </cols>
  <sheetData>
    <row r="1" spans="1:16" x14ac:dyDescent="0.2">
      <c r="A1" s="1" t="s">
        <v>3</v>
      </c>
      <c r="B1" s="1" t="s">
        <v>4</v>
      </c>
      <c r="C1" s="1" t="s">
        <v>0</v>
      </c>
      <c r="D1" s="3" t="s">
        <v>8</v>
      </c>
      <c r="E1" s="3" t="s">
        <v>12</v>
      </c>
      <c r="F1" s="1" t="s">
        <v>5</v>
      </c>
      <c r="G1" s="1" t="s">
        <v>9</v>
      </c>
      <c r="H1" s="1" t="s">
        <v>13</v>
      </c>
      <c r="I1" s="1" t="s">
        <v>7</v>
      </c>
      <c r="J1" s="1" t="s">
        <v>10</v>
      </c>
      <c r="K1" s="1" t="s">
        <v>1</v>
      </c>
      <c r="L1" s="1" t="s">
        <v>11</v>
      </c>
      <c r="M1" s="1" t="s">
        <v>2</v>
      </c>
      <c r="N1" s="1" t="s">
        <v>6</v>
      </c>
      <c r="O1" s="1" t="s">
        <v>15</v>
      </c>
      <c r="P1" s="1" t="s">
        <v>14</v>
      </c>
    </row>
    <row r="2" spans="1:16" x14ac:dyDescent="0.2">
      <c r="A2" s="2">
        <v>0.375</v>
      </c>
      <c r="B2" s="2">
        <v>0.66666666666666663</v>
      </c>
      <c r="C2" s="5">
        <f t="shared" ref="C2:C6" si="0">MAX(MIN(TIME(9,0,0), B2) - A2, 0)</f>
        <v>0</v>
      </c>
      <c r="D2" s="6">
        <f>T_Hours[[#This Row],[Before 9 am]]*24</f>
        <v>0</v>
      </c>
      <c r="E2" s="6">
        <f>T_Hours[[#This Row],[B9_Qty]]*20</f>
        <v>0</v>
      </c>
      <c r="F2" s="7">
        <f t="shared" ref="F2:F6" si="1">MAX(MIN(TIME(18,0,0), B2) - MAX(TIME(9,0,0), A2), 0)</f>
        <v>0.29166666666666663</v>
      </c>
      <c r="G2" s="8">
        <f>T_Hours[[#This Row],[Between 9 am and 6 pm]]*24</f>
        <v>6.9999999999999991</v>
      </c>
      <c r="H2" s="3">
        <f>IF(T_Hours[[#This Row],[B9_Qty]]+T_Hours[[#This Row],[96_Qty]]&lt;8,T_Hours[[#This Row],[96_Qty]]*15,(T_Hours[[#This Row],[96_Qty]]+T_Hours[[#This Row],[B9_Qty]]-8)*20)</f>
        <v>104.99999999999999</v>
      </c>
      <c r="I2" s="2">
        <f t="shared" ref="I2:I6" si="2">MAX(B2 - MAX(TIME(18,0,0), A2), 0)</f>
        <v>0</v>
      </c>
      <c r="J2" s="3">
        <f>T_Hours[[#This Row],[After 6 PM]]*24</f>
        <v>0</v>
      </c>
      <c r="K2" s="2">
        <f t="shared" ref="K2" si="3">MAX((B2-A2)-TIME(8,0,0),0)</f>
        <v>0</v>
      </c>
      <c r="L2" s="3">
        <f>T_Hours[[#This Row],[Overtime]]*24</f>
        <v>0</v>
      </c>
      <c r="M2" s="2">
        <f t="shared" ref="M2:M6" si="4">B2-A2</f>
        <v>0.29166666666666663</v>
      </c>
      <c r="N2" s="3">
        <f t="shared" ref="N2:N6" si="5">M2*24</f>
        <v>6.9999999999999991</v>
      </c>
      <c r="O2" s="10">
        <v>105</v>
      </c>
      <c r="P2" s="9">
        <f t="shared" ref="P2:P5" si="6">_xlfn.LET(_xlpm.arrival, A2, _xlpm.departure, B2, _xlpm.nineAM, TIME(9, 0, 0), _xlpm.sixPM, TIME(18, 0, 0), _xlpm.earlyRate, 20, _xlpm.regularRate, 15, _xlpm.overtimeRate, 20, _xlpm.totalHours, (_xlpm.departure - _xlpm.arrival) * 24, _xlpm.earlyHoursBefore9, MAX(MIN(_xlpm.nineAM, _xlpm.departure) - _xlpm.arrival, 0) * 24, _xlpm.lateHoursAfter6, MAX(_xlpm.departure - _xlpm.sixPM, 0) * 24, _xlpm.regularHoursBeforeOvertime, MIN(8, _xlpm.totalHours) - _xlpm.earlyHoursBefore9, _xlpm.overtimeHours, MAX(_xlpm.totalHours - 8, 0), _xlpm.payForEarlyHours, _xlpm.earlyHoursBefore9 * _xlpm.earlyRate, _xlpm.payForRegularHours, _xlpm.regularHoursBeforeOvertime * _xlpm.regularRate, _xlpm.payForOvertimeHours, _xlpm.overtimeHours * _xlpm.overtimeRate, _xlpm.totalPay, _xlpm.payForEarlyHours + _xlpm.payForRegularHours + _xlpm.payForOvertimeHours, _xlpm.totalPay)</f>
        <v>104.99999999999999</v>
      </c>
    </row>
    <row r="3" spans="1:16" x14ac:dyDescent="0.2">
      <c r="A3" s="2">
        <v>0.33333333333333331</v>
      </c>
      <c r="B3" s="2">
        <v>0.66666666666666663</v>
      </c>
      <c r="C3" s="5">
        <f t="shared" si="0"/>
        <v>4.1666666666666685E-2</v>
      </c>
      <c r="D3" s="6">
        <f>T_Hours[[#This Row],[Before 9 am]]*24</f>
        <v>1.0000000000000004</v>
      </c>
      <c r="E3" s="6">
        <f>T_Hours[[#This Row],[B9_Qty]]*20</f>
        <v>20.000000000000007</v>
      </c>
      <c r="F3" s="7">
        <f t="shared" si="1"/>
        <v>0.29166666666666663</v>
      </c>
      <c r="G3" s="8">
        <f>T_Hours[[#This Row],[Between 9 am and 6 pm]]*24</f>
        <v>6.9999999999999991</v>
      </c>
      <c r="H3" s="3">
        <f>IF(T_Hours[[#This Row],[B9_Qty]]+T_Hours[[#This Row],[96_Qty]]&lt;8,T_Hours[[#This Row],[96_Qty]]*15,(T_Hours[[#This Row],[96_Qty]]+T_Hours[[#This Row],[B9_Qty]]-8)*20)</f>
        <v>0</v>
      </c>
      <c r="I3" s="2">
        <f t="shared" si="2"/>
        <v>0</v>
      </c>
      <c r="J3" s="3">
        <f>T_Hours[[#This Row],[After 6 PM]]*24</f>
        <v>0</v>
      </c>
      <c r="K3" s="2">
        <f>MAX((B3-A3)-TIME(8,0,0),0)</f>
        <v>0</v>
      </c>
      <c r="L3" s="3">
        <f>T_Hours[[#This Row],[Overtime]]*24</f>
        <v>0</v>
      </c>
      <c r="M3" s="2">
        <f t="shared" si="4"/>
        <v>0.33333333333333331</v>
      </c>
      <c r="N3" s="3">
        <f t="shared" si="5"/>
        <v>8</v>
      </c>
      <c r="O3" s="10">
        <v>125</v>
      </c>
      <c r="P3" s="9">
        <f t="shared" si="6"/>
        <v>125</v>
      </c>
    </row>
    <row r="4" spans="1:16" x14ac:dyDescent="0.2">
      <c r="A4" s="2">
        <v>0.25</v>
      </c>
      <c r="B4" s="2">
        <v>0.5</v>
      </c>
      <c r="C4" s="5">
        <f t="shared" si="0"/>
        <v>0.125</v>
      </c>
      <c r="D4" s="6">
        <f>T_Hours[[#This Row],[Before 9 am]]*24</f>
        <v>3</v>
      </c>
      <c r="E4" s="6">
        <f>T_Hours[[#This Row],[B9_Qty]]*20</f>
        <v>60</v>
      </c>
      <c r="F4" s="7">
        <f t="shared" si="1"/>
        <v>0.125</v>
      </c>
      <c r="G4" s="8">
        <f>T_Hours[[#This Row],[Between 9 am and 6 pm]]*24</f>
        <v>3</v>
      </c>
      <c r="H4" s="3">
        <f>IF(T_Hours[[#This Row],[B9_Qty]]+T_Hours[[#This Row],[96_Qty]]&lt;8,T_Hours[[#This Row],[96_Qty]]*15,(T_Hours[[#This Row],[96_Qty]]+T_Hours[[#This Row],[B9_Qty]]-8)*20)</f>
        <v>45</v>
      </c>
      <c r="I4" s="2">
        <f t="shared" si="2"/>
        <v>0</v>
      </c>
      <c r="J4" s="3">
        <f>T_Hours[[#This Row],[After 6 PM]]*24</f>
        <v>0</v>
      </c>
      <c r="K4" s="2">
        <f>MAX((B4-A4)-TIME(8,0,0),0)</f>
        <v>0</v>
      </c>
      <c r="L4" s="3">
        <f>T_Hours[[#This Row],[Overtime]]*24</f>
        <v>0</v>
      </c>
      <c r="M4" s="2">
        <f t="shared" si="4"/>
        <v>0.25</v>
      </c>
      <c r="N4" s="3">
        <f t="shared" si="5"/>
        <v>6</v>
      </c>
      <c r="O4" s="10">
        <v>105</v>
      </c>
      <c r="P4" s="9">
        <f t="shared" si="6"/>
        <v>105</v>
      </c>
    </row>
    <row r="5" spans="1:16" x14ac:dyDescent="0.2">
      <c r="A5" s="2">
        <v>0.29166666666666669</v>
      </c>
      <c r="B5" s="2">
        <v>0.79166666666666663</v>
      </c>
      <c r="C5" s="5">
        <f t="shared" si="0"/>
        <v>8.3333333333333315E-2</v>
      </c>
      <c r="D5" s="6">
        <f>T_Hours[[#This Row],[Before 9 am]]*24</f>
        <v>1.9999999999999996</v>
      </c>
      <c r="E5" s="6">
        <f>T_Hours[[#This Row],[B9_Qty]]*20</f>
        <v>39.999999999999993</v>
      </c>
      <c r="F5" s="7">
        <f t="shared" si="1"/>
        <v>0.375</v>
      </c>
      <c r="G5" s="8">
        <f>T_Hours[[#This Row],[Between 9 am and 6 pm]]*24</f>
        <v>9</v>
      </c>
      <c r="H5" s="3">
        <f>IF(T_Hours[[#This Row],[B9_Qty]]+T_Hours[[#This Row],[96_Qty]]&lt;8,T_Hours[[#This Row],[96_Qty]]*15,(T_Hours[[#This Row],[96_Qty]]+T_Hours[[#This Row],[B9_Qty]]-8)*20)</f>
        <v>60</v>
      </c>
      <c r="I5" s="2">
        <f t="shared" si="2"/>
        <v>4.166666666666663E-2</v>
      </c>
      <c r="J5" s="3">
        <f>T_Hours[[#This Row],[After 6 PM]]*24</f>
        <v>0.99999999999999911</v>
      </c>
      <c r="K5" s="2">
        <f>MAX((B5-A5)-TIME(8,0,0),0)</f>
        <v>0.16666666666666663</v>
      </c>
      <c r="L5" s="3">
        <f>T_Hours[[#This Row],[Overtime]]*24</f>
        <v>3.9999999999999991</v>
      </c>
      <c r="M5" s="2">
        <f t="shared" si="4"/>
        <v>0.49999999999999994</v>
      </c>
      <c r="N5" s="3">
        <f t="shared" si="5"/>
        <v>11.999999999999998</v>
      </c>
      <c r="O5" s="10">
        <v>210</v>
      </c>
      <c r="P5" s="9">
        <f t="shared" si="6"/>
        <v>209.99999999999997</v>
      </c>
    </row>
    <row r="6" spans="1:16" x14ac:dyDescent="0.2">
      <c r="A6" s="2">
        <v>0.58333333333333337</v>
      </c>
      <c r="B6" s="2">
        <v>0.83333333333333337</v>
      </c>
      <c r="C6" s="5">
        <f t="shared" si="0"/>
        <v>0</v>
      </c>
      <c r="D6" s="6">
        <f>T_Hours[[#This Row],[Before 9 am]]*24</f>
        <v>0</v>
      </c>
      <c r="E6" s="6">
        <f>T_Hours[[#This Row],[B9_Qty]]*20</f>
        <v>0</v>
      </c>
      <c r="F6" s="7">
        <f t="shared" si="1"/>
        <v>0.16666666666666663</v>
      </c>
      <c r="G6" s="8">
        <f>T_Hours[[#This Row],[Between 9 am and 6 pm]]*24</f>
        <v>3.9999999999999991</v>
      </c>
      <c r="H6" s="3">
        <f>IF(T_Hours[[#This Row],[B9_Qty]]+T_Hours[[#This Row],[96_Qty]]&lt;8,T_Hours[[#This Row],[96_Qty]]*15,(T_Hours[[#This Row],[96_Qty]]+T_Hours[[#This Row],[B9_Qty]]-8)*20)</f>
        <v>59.999999999999986</v>
      </c>
      <c r="I6" s="2">
        <f t="shared" si="2"/>
        <v>8.333333333333337E-2</v>
      </c>
      <c r="J6" s="3">
        <f>T_Hours[[#This Row],[After 6 PM]]*24</f>
        <v>2.0000000000000009</v>
      </c>
      <c r="K6" s="2">
        <f>MAX((B6-A6)-TIME(8,0,0),0)</f>
        <v>0</v>
      </c>
      <c r="L6" s="3">
        <f>T_Hours[[#This Row],[Overtime]]*24</f>
        <v>0</v>
      </c>
      <c r="M6" s="2">
        <f t="shared" si="4"/>
        <v>0.25</v>
      </c>
      <c r="N6" s="3">
        <f t="shared" si="5"/>
        <v>6</v>
      </c>
      <c r="O6" s="10">
        <v>100</v>
      </c>
      <c r="P6" s="11">
        <f>_xlfn.LET(_xlpm.arrival, A6, _xlpm.departure, B6, _xlpm.nineAM, TIME(9, 0, 0), _xlpm.sixPM, TIME(18, 0, 0), _xlpm.earlyRate, 20, _xlpm.regularRate, 15, _xlpm.overtimeRate, 20, _xlpm.totalHours, (_xlpm.departure - _xlpm.arrival) * 24, _xlpm.earlyHoursBefore9, MAX(MIN(_xlpm.nineAM, _xlpm.departure) - _xlpm.arrival, 0) * 24, _xlpm.lateHoursAfter6, MAX(_xlpm.departure - _xlpm.sixPM, 0) * 24, _xlpm.regularHoursBeforeOvertime, MIN(8, _xlpm.totalHours) - _xlpm.earlyHoursBefore9, _xlpm.overtimeHours, MAX(_xlpm.totalHours - 8, 0), _xlpm.payForEarlyHours, _xlpm.earlyHoursBefore9 * _xlpm.earlyRate, _xlpm.payForRegularHours, _xlpm.regularHoursBeforeOvertime * _xlpm.regularRate, _xlpm.payForOvertimeHours, _xlpm.overtimeHours * _xlpm.overtimeRate, _xlpm.totalPay, _xlpm.payForEarlyHours + _xlpm.payForRegularHours + _xlpm.payForOvertimeHours, _xlpm.totalPay)</f>
        <v>90</v>
      </c>
    </row>
  </sheetData>
  <phoneticPr fontId="1" type="noConversion"/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403277E5-D93D-FC4B-B006-B4788F786CB4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0312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D</cp:lastModifiedBy>
  <dcterms:created xsi:type="dcterms:W3CDTF">2023-12-02T21:12:22Z</dcterms:created>
  <dcterms:modified xsi:type="dcterms:W3CDTF">2023-12-04T17:07:19Z</dcterms:modified>
</cp:coreProperties>
</file>