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inomic-my.sharepoint.com/personal/daniel_einomi_com/Documents/Clients/DPW Trade/"/>
    </mc:Choice>
  </mc:AlternateContent>
  <xr:revisionPtr revIDLastSave="27" documentId="8_{CE5ECB7F-74DF-4565-9E94-0C3684180BF7}" xr6:coauthVersionLast="47" xr6:coauthVersionMax="47" xr10:uidLastSave="{678C4FCE-460B-4804-A3DB-6EAACEE8B4CC}"/>
  <bookViews>
    <workbookView xWindow="-110" yWindow="-110" windowWidth="38620" windowHeight="21100" xr2:uid="{1B0DD7B3-D2BB-4443-AE3A-79A9163A9A23}"/>
  </bookViews>
  <sheets>
    <sheet name="Feuil1" sheetId="1" r:id="rId1"/>
    <sheet name="DataPrep" sheetId="3" r:id="rId2"/>
    <sheet name="Product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10" i="1"/>
  <c r="I11" i="1"/>
  <c r="I12" i="1"/>
  <c r="I13" i="1"/>
  <c r="I14" i="1"/>
  <c r="I15" i="1"/>
  <c r="K6" i="1"/>
  <c r="K8" i="1"/>
  <c r="K9" i="1"/>
  <c r="K10" i="1"/>
  <c r="K11" i="1"/>
  <c r="K12" i="1"/>
  <c r="K13" i="1"/>
  <c r="K14" i="1"/>
  <c r="K15" i="1"/>
  <c r="D5" i="1"/>
  <c r="E5" i="1" s="1"/>
  <c r="K5" i="1" s="1"/>
  <c r="D6" i="1"/>
  <c r="E6" i="1" s="1"/>
  <c r="G6" i="1" s="1"/>
  <c r="M6" i="1" s="1"/>
  <c r="D7" i="1"/>
  <c r="E7" i="1" s="1"/>
  <c r="I7" i="1" s="1"/>
  <c r="D8" i="1"/>
  <c r="E8" i="1" s="1"/>
  <c r="I8" i="1" s="1"/>
  <c r="D9" i="1"/>
  <c r="E9" i="1" s="1"/>
  <c r="I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G15" i="1" s="1"/>
  <c r="M15" i="1" s="1"/>
  <c r="A2" i="3" a="1"/>
  <c r="A2" i="3" s="1"/>
  <c r="K7" i="1" l="1"/>
  <c r="L15" i="1"/>
  <c r="N15" i="1" s="1"/>
  <c r="I6" i="1"/>
  <c r="G14" i="1"/>
  <c r="G13" i="1"/>
  <c r="G11" i="1"/>
  <c r="G9" i="1"/>
  <c r="M9" i="1" s="1"/>
  <c r="G8" i="1"/>
  <c r="M8" i="1" s="1"/>
  <c r="R4" i="1"/>
  <c r="R8" i="1" s="1"/>
  <c r="G7" i="1"/>
  <c r="M7" i="1" s="1"/>
  <c r="F15" i="1"/>
  <c r="F14" i="1"/>
  <c r="F13" i="1"/>
  <c r="F6" i="1"/>
  <c r="G12" i="1"/>
  <c r="G10" i="1"/>
  <c r="F12" i="1"/>
  <c r="F11" i="1"/>
  <c r="F10" i="1"/>
  <c r="F9" i="1"/>
  <c r="F8" i="1"/>
  <c r="F7" i="1"/>
  <c r="F5" i="1"/>
  <c r="G5" i="1"/>
  <c r="M5" i="1" l="1"/>
  <c r="L5" i="1"/>
  <c r="N5" i="1" s="1"/>
  <c r="L7" i="1"/>
  <c r="N7" i="1" s="1"/>
  <c r="M10" i="1"/>
  <c r="L10" i="1"/>
  <c r="N10" i="1" s="1"/>
  <c r="M12" i="1"/>
  <c r="L12" i="1"/>
  <c r="N12" i="1" s="1"/>
  <c r="L6" i="1"/>
  <c r="N6" i="1" s="1"/>
  <c r="L8" i="1"/>
  <c r="N8" i="1" s="1"/>
  <c r="M11" i="1"/>
  <c r="L11" i="1"/>
  <c r="N11" i="1" s="1"/>
  <c r="M13" i="1"/>
  <c r="L13" i="1"/>
  <c r="N13" i="1" s="1"/>
  <c r="L9" i="1"/>
  <c r="N9" i="1" s="1"/>
  <c r="M14" i="1"/>
  <c r="L14" i="1"/>
  <c r="N14" i="1" s="1"/>
  <c r="R5" i="1" l="1"/>
  <c r="R6" i="1"/>
  <c r="R7" i="1" l="1"/>
  <c r="R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<sst xmlns="http://schemas.openxmlformats.org/spreadsheetml/2006/main" count="34" uniqueCount="28">
  <si>
    <t>Item</t>
  </si>
  <si>
    <t>Qty</t>
  </si>
  <si>
    <t>Unit Price</t>
  </si>
  <si>
    <t>Total Cost</t>
  </si>
  <si>
    <t>Paprika</t>
  </si>
  <si>
    <t>Price</t>
  </si>
  <si>
    <t>Delta</t>
  </si>
  <si>
    <t>Garlic</t>
  </si>
  <si>
    <t>Salt</t>
  </si>
  <si>
    <t>Pepper</t>
  </si>
  <si>
    <t>Onion</t>
  </si>
  <si>
    <t>Products</t>
  </si>
  <si>
    <t>Markup</t>
  </si>
  <si>
    <t>Size</t>
  </si>
  <si>
    <t>Markup (£)</t>
  </si>
  <si>
    <t>Total Sales</t>
  </si>
  <si>
    <t>Order Markup</t>
  </si>
  <si>
    <t>Min Order</t>
  </si>
  <si>
    <t>Increase by</t>
  </si>
  <si>
    <t>O_Sales</t>
  </si>
  <si>
    <t>O_Markup</t>
  </si>
  <si>
    <t>Sales Price</t>
  </si>
  <si>
    <t>O_Sales_2</t>
  </si>
  <si>
    <t>O_Markup_2</t>
  </si>
  <si>
    <t>Sales Value</t>
  </si>
  <si>
    <t>Order Summary</t>
  </si>
  <si>
    <t>Cost</t>
  </si>
  <si>
    <t>Is it not better to have in column O_Sales_2 the price expressed per unit instead of the total value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</si>
</sst>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,##0.00\ &quot;€&quot;"/>
    <numFmt numFmtId="167" formatCode="[$£-809]#,##0.00"/>
    <numFmt numFmtId="169" formatCode="[$£-809]#,##0"/>
  </numFmts>
  <fonts count="5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167" fontId="0" fillId="0" borderId="0" xfId="0" applyNumberFormat="1"/>
    <xf numFmtId="169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6" xfId="0" applyBorder="1"/>
    <xf numFmtId="167" fontId="0" fillId="0" borderId="4" xfId="0" applyNumberFormat="1" applyBorder="1"/>
    <xf numFmtId="167" fontId="0" fillId="0" borderId="0" xfId="0" applyNumberFormat="1" applyBorder="1"/>
    <xf numFmtId="0" fontId="0" fillId="4" borderId="3" xfId="0" applyFill="1" applyBorder="1"/>
    <xf numFmtId="0" fontId="0" fillId="4" borderId="6" xfId="0" applyFill="1" applyBorder="1"/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quotePrefix="1"/>
    <xf numFmtId="0" fontId="0" fillId="4" borderId="8" xfId="0" applyFill="1" applyBorder="1"/>
    <xf numFmtId="0" fontId="0" fillId="2" borderId="9" xfId="0" applyFill="1" applyBorder="1" applyAlignment="1">
      <alignment horizontal="center" vertical="center"/>
    </xf>
    <xf numFmtId="167" fontId="0" fillId="0" borderId="9" xfId="0" applyNumberFormat="1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9" fontId="2" fillId="0" borderId="12" xfId="0" applyNumberFormat="1" applyFont="1" applyBorder="1" applyAlignment="1">
      <alignment horizontal="center" vertical="center"/>
    </xf>
    <xf numFmtId="167" fontId="0" fillId="0" borderId="5" xfId="0" applyNumberFormat="1" applyBorder="1"/>
    <xf numFmtId="167" fontId="0" fillId="0" borderId="7" xfId="0" applyNumberFormat="1" applyBorder="1"/>
    <xf numFmtId="167" fontId="0" fillId="0" borderId="10" xfId="0" applyNumberFormat="1" applyBorder="1"/>
    <xf numFmtId="167" fontId="0" fillId="5" borderId="0" xfId="0" applyNumberFormat="1" applyFill="1" applyBorder="1"/>
    <xf numFmtId="0" fontId="0" fillId="6" borderId="0" xfId="0" applyFill="1" applyAlignment="1">
      <alignment horizontal="center"/>
    </xf>
    <xf numFmtId="9" fontId="0" fillId="0" borderId="0" xfId="0" applyNumberForma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7" fontId="0" fillId="0" borderId="14" xfId="0" applyNumberFormat="1" applyBorder="1"/>
    <xf numFmtId="167" fontId="0" fillId="0" borderId="15" xfId="0" applyNumberFormat="1" applyBorder="1"/>
    <xf numFmtId="167" fontId="0" fillId="0" borderId="16" xfId="0" applyNumberFormat="1" applyBorder="1"/>
    <xf numFmtId="0" fontId="2" fillId="7" borderId="2" xfId="0" applyFont="1" applyFill="1" applyBorder="1" applyAlignment="1">
      <alignment horizontal="center" vertical="center"/>
    </xf>
    <xf numFmtId="167" fontId="0" fillId="7" borderId="14" xfId="0" applyNumberFormat="1" applyFill="1" applyBorder="1"/>
    <xf numFmtId="167" fontId="0" fillId="7" borderId="15" xfId="0" applyNumberFormat="1" applyFill="1" applyBorder="1"/>
    <xf numFmtId="167" fontId="0" fillId="7" borderId="16" xfId="0" applyNumberFormat="1" applyFill="1" applyBorder="1"/>
    <xf numFmtId="0" fontId="3" fillId="8" borderId="0" xfId="0" applyNumberFormat="1" applyFont="1" applyFill="1" applyAlignment="1">
      <alignment horizontal="centerContinuous"/>
    </xf>
    <xf numFmtId="167" fontId="0" fillId="3" borderId="4" xfId="0" applyNumberFormat="1" applyFill="1" applyBorder="1"/>
    <xf numFmtId="9" fontId="0" fillId="3" borderId="4" xfId="0" applyNumberFormat="1" applyFill="1" applyBorder="1" applyAlignment="1">
      <alignment horizontal="center" vertical="center"/>
    </xf>
    <xf numFmtId="167" fontId="0" fillId="3" borderId="0" xfId="0" applyNumberFormat="1" applyFill="1" applyBorder="1"/>
    <xf numFmtId="9" fontId="0" fillId="3" borderId="0" xfId="0" applyNumberFormat="1" applyFill="1" applyBorder="1" applyAlignment="1">
      <alignment horizontal="center" vertical="center"/>
    </xf>
    <xf numFmtId="167" fontId="0" fillId="3" borderId="9" xfId="0" applyNumberFormat="1" applyFill="1" applyBorder="1"/>
    <xf numFmtId="9" fontId="0" fillId="3" borderId="9" xfId="0" applyNumberFormat="1" applyFill="1" applyBorder="1" applyAlignment="1">
      <alignment horizontal="center" vertical="center"/>
    </xf>
    <xf numFmtId="9" fontId="0" fillId="2" borderId="3" xfId="0" applyNumberFormat="1" applyFill="1" applyBorder="1" applyAlignment="1">
      <alignment horizontal="center" vertical="center"/>
    </xf>
    <xf numFmtId="167" fontId="0" fillId="2" borderId="5" xfId="0" applyNumberFormat="1" applyFill="1" applyBorder="1"/>
    <xf numFmtId="9" fontId="0" fillId="2" borderId="6" xfId="0" applyNumberFormat="1" applyFill="1" applyBorder="1" applyAlignment="1">
      <alignment horizontal="center" vertical="center"/>
    </xf>
    <xf numFmtId="167" fontId="0" fillId="2" borderId="7" xfId="0" applyNumberFormat="1" applyFill="1" applyBorder="1"/>
    <xf numFmtId="0" fontId="0" fillId="2" borderId="6" xfId="0" applyFill="1" applyBorder="1" applyAlignment="1">
      <alignment horizontal="center" vertical="center"/>
    </xf>
    <xf numFmtId="10" fontId="0" fillId="2" borderId="6" xfId="1" applyNumberFormat="1" applyFont="1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7" fontId="0" fillId="2" borderId="10" xfId="0" applyNumberFormat="1" applyFill="1" applyBorder="1"/>
    <xf numFmtId="167" fontId="0" fillId="0" borderId="3" xfId="0" applyNumberFormat="1" applyBorder="1"/>
    <xf numFmtId="167" fontId="0" fillId="5" borderId="5" xfId="0" applyNumberFormat="1" applyFill="1" applyBorder="1"/>
    <xf numFmtId="167" fontId="0" fillId="0" borderId="6" xfId="0" applyNumberFormat="1" applyBorder="1"/>
    <xf numFmtId="167" fontId="0" fillId="0" borderId="8" xfId="0" applyNumberFormat="1" applyBorder="1"/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167" fontId="0" fillId="5" borderId="7" xfId="0" applyNumberFormat="1" applyFill="1" applyBorder="1"/>
    <xf numFmtId="0" fontId="4" fillId="0" borderId="3" xfId="0" applyFont="1" applyBorder="1" applyAlignment="1">
      <alignment vertical="center"/>
    </xf>
    <xf numFmtId="0" fontId="0" fillId="0" borderId="6" xfId="0" applyBorder="1" applyAlignment="1"/>
    <xf numFmtId="10" fontId="0" fillId="0" borderId="7" xfId="1" applyNumberFormat="1" applyFont="1" applyBorder="1"/>
    <xf numFmtId="0" fontId="0" fillId="0" borderId="8" xfId="0" applyBorder="1" applyAlignment="1"/>
  </cellXfs>
  <cellStyles count="2">
    <cellStyle name="Normal" xfId="0" builtinId="0"/>
    <cellStyle name="Pourcentage" xfId="1" builtinId="5"/>
  </cellStyles>
  <dxfs count="27">
    <dxf>
      <font>
        <color theme="0"/>
      </font>
      <fill>
        <patternFill>
          <bgColor rgb="FFC00000"/>
        </patternFill>
      </fill>
    </dxf>
    <dxf>
      <font>
        <color rgb="FFC00000"/>
      </font>
    </dxf>
    <dxf>
      <font>
        <color theme="9" tint="-0.24994659260841701"/>
      </font>
    </dxf>
    <dxf>
      <numFmt numFmtId="167" formatCode="[$£-809]#,##0.00"/>
      <fill>
        <patternFill patternType="solid">
          <fgColor indexed="64"/>
          <bgColor theme="7" tint="0.59999389629810485"/>
        </patternFill>
      </fill>
    </dxf>
    <dxf>
      <numFmt numFmtId="167" formatCode="[$£-809]#,##0.0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7" formatCode="[$£-809]#,##0.0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7" formatCode="[$£-809]#,##0.0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67" formatCode="[$£-809]#,##0.0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7" formatCode="[$£-809]#,##0.00"/>
      <fill>
        <patternFill patternType="none">
          <fgColor indexed="64"/>
          <bgColor theme="8" tint="0.79998168889431442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3" formatCode="0%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167" formatCode="[$£-809]#,##0.00"/>
      <fill>
        <patternFill patternType="solid">
          <fgColor indexed="64"/>
          <bgColor theme="7" tint="0.59999389629810485"/>
        </patternFill>
      </fill>
      <border diagonalUp="0" diagonalDown="0" outline="0">
        <left/>
        <right style="medium">
          <color indexed="64"/>
        </right>
        <top/>
        <bottom/>
      </border>
    </dxf>
    <dxf>
      <numFmt numFmtId="167" formatCode="[$£-809]#,##0.00"/>
      <fill>
        <patternFill patternType="none">
          <fgColor indexed="64"/>
          <bgColor theme="9" tint="0.79998168889431442"/>
        </patternFill>
      </fill>
    </dxf>
    <dxf>
      <font>
        <color rgb="FFC00000"/>
      </font>
    </dxf>
    <dxf>
      <font>
        <color theme="9" tint="-0.24994659260841701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numFmt numFmtId="167" formatCode="[$£-809]#,##0.00"/>
      <fill>
        <patternFill patternType="solid">
          <fgColor indexed="64"/>
          <bgColor theme="7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numFmt numFmtId="169" formatCode="[$£-809]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FBE746-0D37-4AC3-988A-97CB363195DD}" name="T_Markup" displayName="T_Markup" ref="B4:N15" totalsRowShown="0" headerRowDxfId="22" headerRowBorderDxfId="23" tableBorderDxfId="24">
  <autoFilter ref="B4:N15" xr:uid="{E2FBE746-0D37-4AC3-988A-97CB363195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FFDA3958-538D-431F-913C-D79703CBA2DA}" name="Item" dataDxfId="9"/>
    <tableColumn id="2" xr3:uid="{FE4D8A68-7A99-4FA5-A807-9118BB53806B}" name="Qty" dataDxfId="8"/>
    <tableColumn id="3" xr3:uid="{0DDA6DA3-6894-4A46-97D5-504CD12E5EE9}" name="Unit Price" dataDxfId="7">
      <calculatedColumnFormula>_xlfn.XLOOKUP(T_Markup[[#This Row],[Item]],T_Products[Products],T_Products[Price],"")</calculatedColumnFormula>
    </tableColumn>
    <tableColumn id="4" xr3:uid="{DFC64F09-8E47-4D93-BADA-7AC25FE9B36A}" name="Total Cost" dataDxfId="6">
      <calculatedColumnFormula>IFERROR(T_Markup[[#This Row],[Qty]]*T_Markup[[#This Row],[Unit Price]],"")</calculatedColumnFormula>
    </tableColumn>
    <tableColumn id="12" xr3:uid="{8EC49314-3F32-4B11-ACF7-F6DD45A8C3DB}" name="Sales Price" dataDxfId="5">
      <calculatedColumnFormula>IFERROR(T_Markup[[#This Row],[Unit Price]]*(1+$B$1),"")</calculatedColumnFormula>
    </tableColumn>
    <tableColumn id="5" xr3:uid="{6A76EA7E-AC8E-4D3C-AE7C-E28D9DA6AC85}" name="Total Sales" dataDxfId="4">
      <calculatedColumnFormula>IFERROR(T_Markup[[#This Row],[Total Cost]]*(1+$B$1),"")</calculatedColumnFormula>
    </tableColumn>
    <tableColumn id="7" xr3:uid="{28ACE9E6-8831-4514-B295-9D7BA85DDCA0}" name="O_Markup" dataDxfId="11"/>
    <tableColumn id="8" xr3:uid="{CD94CD57-16AC-4F02-9A14-0239D58454B1}" name="O_Sales" dataDxfId="10">
      <calculatedColumnFormula>IF(ISBLANK(T_Markup[[#This Row],[O_Markup]]),"",IFERROR(T_Markup[[#This Row],[Total Cost]]*(1+T_Markup[[#This Row],[O_Markup]]),""))</calculatedColumnFormula>
    </tableColumn>
    <tableColumn id="10" xr3:uid="{79DAD0D3-BC54-4360-8219-2D4B827277A9}" name="O_Sales_2" dataDxfId="14"/>
    <tableColumn id="11" xr3:uid="{FE73782E-7887-49B7-80AE-C9D946836C84}" name="O_Markup_2" dataDxfId="12">
      <calculatedColumnFormula>IF(ISBLANK(T_Markup[[#This Row],[O_Sales_2]]),"",(T_Markup[[#This Row],[O_Sales_2]]/T_Markup[[#This Row],[Total Cost]])-1)</calculatedColumnFormula>
    </tableColumn>
    <tableColumn id="13" xr3:uid="{8190EEF1-1B01-44D5-A5BE-B1C7506EF98C}" name="Sales Value" dataDxfId="13">
      <calculatedColumnFormula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calculatedColumnFormula>
    </tableColumn>
    <tableColumn id="6" xr3:uid="{A71A399A-A296-47DC-9CEC-1CD638E151E6}" name="Markup (£)" dataDxfId="3">
      <calculatedColumnFormula>IFERROR(T_Markup[[#This Row],[Total Sales]]-T_Markup[[#This Row],[Total Cost]],"")</calculatedColumnFormula>
    </tableColumn>
    <tableColumn id="9" xr3:uid="{1BF95434-AC13-44C1-A894-6A245DA40E94}" name="Delta" dataDxfId="21">
      <calculatedColumnFormula>IFERROR(T_Markup[[#This Row],[Sales Value]]-T_Markup[[#This Row],[Total Sales]],"")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CD04CB-2EBB-463D-AF8A-8DF3CC649834}" name="T_Products" displayName="T_Products" ref="B3:D8" totalsRowShown="0" headerRowDxfId="25">
  <autoFilter ref="B3:D8" xr:uid="{18CD04CB-2EBB-463D-AF8A-8DF3CC649834}"/>
  <tableColumns count="3">
    <tableColumn id="1" xr3:uid="{E7A47BC5-E1CB-4E1C-9190-5E1122836B20}" name="Products"/>
    <tableColumn id="3" xr3:uid="{21B97181-886E-4891-B444-342AE4C2FC82}" name="Size"/>
    <tableColumn id="2" xr3:uid="{FB991172-B828-4858-A27B-359EE3DB8AD4}" name="Price" data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4248F-516F-4B5E-8E41-FA48A21B356A}">
  <dimension ref="A1:R19"/>
  <sheetViews>
    <sheetView tabSelected="1" workbookViewId="0">
      <selection activeCell="J21" sqref="J21"/>
    </sheetView>
  </sheetViews>
  <sheetFormatPr baseColWidth="10" defaultRowHeight="18.5" x14ac:dyDescent="0.45"/>
  <cols>
    <col min="1" max="1" width="1.78515625" customWidth="1"/>
    <col min="2" max="2" width="13" customWidth="1"/>
    <col min="4" max="4" width="10.640625" customWidth="1"/>
    <col min="5" max="5" width="11.28515625" customWidth="1"/>
    <col min="6" max="6" width="11.2109375" customWidth="1"/>
    <col min="7" max="7" width="11.5" customWidth="1"/>
    <col min="9" max="9" width="11.5703125" customWidth="1"/>
    <col min="10" max="11" width="13.0703125" customWidth="1"/>
    <col min="12" max="13" width="11.78515625" customWidth="1"/>
    <col min="14" max="14" width="11.7109375" customWidth="1"/>
    <col min="15" max="16" width="2.35546875" customWidth="1"/>
    <col min="17" max="18" width="12.5" bestFit="1" customWidth="1"/>
    <col min="19" max="19" width="12.85546875" customWidth="1"/>
  </cols>
  <sheetData>
    <row r="1" spans="1:18" x14ac:dyDescent="0.45">
      <c r="A1" s="23" t="s">
        <v>12</v>
      </c>
      <c r="B1" s="24">
        <v>0.15</v>
      </c>
    </row>
    <row r="3" spans="1:18" ht="19" thickBot="1" x14ac:dyDescent="0.5">
      <c r="Q3" s="33" t="s">
        <v>25</v>
      </c>
      <c r="R3" s="33"/>
    </row>
    <row r="4" spans="1:18" ht="19" thickBot="1" x14ac:dyDescent="0.5">
      <c r="B4" s="16" t="s">
        <v>0</v>
      </c>
      <c r="C4" s="17" t="s">
        <v>1</v>
      </c>
      <c r="D4" s="17" t="s">
        <v>2</v>
      </c>
      <c r="E4" s="57" t="s">
        <v>3</v>
      </c>
      <c r="F4" s="16" t="s">
        <v>21</v>
      </c>
      <c r="G4" s="58" t="s">
        <v>15</v>
      </c>
      <c r="H4" s="53" t="s">
        <v>20</v>
      </c>
      <c r="I4" s="54" t="s">
        <v>19</v>
      </c>
      <c r="J4" s="55" t="s">
        <v>22</v>
      </c>
      <c r="K4" s="56" t="s">
        <v>23</v>
      </c>
      <c r="L4" s="29" t="s">
        <v>24</v>
      </c>
      <c r="M4" s="18" t="s">
        <v>14</v>
      </c>
      <c r="N4" s="25" t="s">
        <v>6</v>
      </c>
      <c r="Q4" s="60" t="s">
        <v>26</v>
      </c>
      <c r="R4" s="19">
        <f>SUM(T_Markup[Total Cost])</f>
        <v>240</v>
      </c>
    </row>
    <row r="5" spans="1:18" x14ac:dyDescent="0.45">
      <c r="B5" s="8" t="s">
        <v>4</v>
      </c>
      <c r="C5" s="10">
        <v>10</v>
      </c>
      <c r="D5" s="19">
        <f>_xlfn.XLOOKUP(T_Markup[[#This Row],[Item]],T_Products[Products],T_Products[Price],"")</f>
        <v>10</v>
      </c>
      <c r="E5" s="26">
        <f>IFERROR(T_Markup[[#This Row],[Qty]]*T_Markup[[#This Row],[Unit Price]],"")</f>
        <v>100</v>
      </c>
      <c r="F5" s="49">
        <f>IFERROR(T_Markup[[#This Row],[Unit Price]]*(1+$B$1),"")</f>
        <v>11.5</v>
      </c>
      <c r="G5" s="50">
        <f>IFERROR(T_Markup[[#This Row],[Total Cost]]*(1+$B$1),"")</f>
        <v>114.99999999999999</v>
      </c>
      <c r="H5" s="40"/>
      <c r="I5" s="41" t="str">
        <f>IF(ISBLANK(T_Markup[[#This Row],[O_Markup]]),"",IFERROR(T_Markup[[#This Row],[Total Cost]]*(1+T_Markup[[#This Row],[O_Markup]]),""))</f>
        <v/>
      </c>
      <c r="J5" s="34"/>
      <c r="K5" s="35" t="str">
        <f>IF(ISBLANK(T_Markup[[#This Row],[O_Sales_2]]),"",(T_Markup[[#This Row],[O_Sales_2]]/T_Markup[[#This Row],[Total Cost]])-1)</f>
        <v/>
      </c>
      <c r="L5" s="30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>114.99999999999999</v>
      </c>
      <c r="M5" s="6">
        <f>IFERROR(T_Markup[[#This Row],[Total Sales]]-T_Markup[[#This Row],[Total Cost]],"")</f>
        <v>14.999999999999986</v>
      </c>
      <c r="N5" s="26">
        <f>IFERROR(T_Markup[[#This Row],[Sales Value]]-T_Markup[[#This Row],[Total Sales]],"")</f>
        <v>0</v>
      </c>
      <c r="O5" s="12"/>
      <c r="Q5" s="5" t="s">
        <v>12</v>
      </c>
      <c r="R5" s="20">
        <f>SUM(T_Markup[Markup (£)])</f>
        <v>35.999999999999986</v>
      </c>
    </row>
    <row r="6" spans="1:18" x14ac:dyDescent="0.45">
      <c r="B6" s="9" t="s">
        <v>7</v>
      </c>
      <c r="C6" s="11">
        <v>10</v>
      </c>
      <c r="D6" s="20">
        <f>_xlfn.XLOOKUP(T_Markup[[#This Row],[Item]],T_Products[Products],T_Products[Price],"")</f>
        <v>12</v>
      </c>
      <c r="E6" s="27">
        <f>IFERROR(T_Markup[[#This Row],[Qty]]*T_Markup[[#This Row],[Unit Price]],"")</f>
        <v>120</v>
      </c>
      <c r="F6" s="51">
        <f>IFERROR(T_Markup[[#This Row],[Unit Price]]*(1+$B$1),"")</f>
        <v>13.799999999999999</v>
      </c>
      <c r="G6" s="20">
        <f>IFERROR(T_Markup[[#This Row],[Total Cost]]*(1+$B$1),"")</f>
        <v>138</v>
      </c>
      <c r="H6" s="42">
        <v>0.08</v>
      </c>
      <c r="I6" s="59">
        <f>IF(ISBLANK(T_Markup[[#This Row],[O_Markup]]),"",IFERROR(T_Markup[[#This Row],[Total Cost]]*(1+T_Markup[[#This Row],[O_Markup]]),""))</f>
        <v>129.60000000000002</v>
      </c>
      <c r="J6" s="36"/>
      <c r="K6" s="37" t="str">
        <f>IF(ISBLANK(T_Markup[[#This Row],[O_Sales_2]]),"",(T_Markup[[#This Row],[O_Sales_2]]/T_Markup[[#This Row],[Total Cost]])-1)</f>
        <v/>
      </c>
      <c r="L6" s="31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>129.60000000000002</v>
      </c>
      <c r="M6" s="7">
        <f>IFERROR(T_Markup[[#This Row],[Total Sales]]-T_Markup[[#This Row],[Total Cost]],"")</f>
        <v>18</v>
      </c>
      <c r="N6" s="27">
        <f>IFERROR(T_Markup[[#This Row],[Sales Value]]-T_Markup[[#This Row],[Total Sales]],"")</f>
        <v>-8.3999999999999773</v>
      </c>
      <c r="O6" s="12"/>
      <c r="Q6" s="61" t="s">
        <v>24</v>
      </c>
      <c r="R6" s="20">
        <f>SUM(T_Markup[Sales Value])</f>
        <v>269.60000000000002</v>
      </c>
    </row>
    <row r="7" spans="1:18" x14ac:dyDescent="0.45">
      <c r="B7" s="9" t="s">
        <v>9</v>
      </c>
      <c r="C7" s="11">
        <v>2</v>
      </c>
      <c r="D7" s="20">
        <f>_xlfn.XLOOKUP(T_Markup[[#This Row],[Item]],T_Products[Products],T_Products[Price],"")</f>
        <v>10</v>
      </c>
      <c r="E7" s="27">
        <f>IFERROR(T_Markup[[#This Row],[Qty]]*T_Markup[[#This Row],[Unit Price]],"")</f>
        <v>20</v>
      </c>
      <c r="F7" s="51">
        <f>IFERROR(T_Markup[[#This Row],[Unit Price]]*(1+$B$1),"")</f>
        <v>11.5</v>
      </c>
      <c r="G7" s="20">
        <f>IFERROR(T_Markup[[#This Row],[Total Cost]]*(1+$B$1),"")</f>
        <v>23</v>
      </c>
      <c r="H7" s="42"/>
      <c r="I7" s="43" t="str">
        <f>IF(ISBLANK(T_Markup[[#This Row],[O_Markup]]),"",IFERROR(T_Markup[[#This Row],[Total Cost]]*(1+T_Markup[[#This Row],[O_Markup]]),""))</f>
        <v/>
      </c>
      <c r="J7" s="22">
        <v>25</v>
      </c>
      <c r="K7" s="37">
        <f>IF(ISBLANK(T_Markup[[#This Row],[O_Sales_2]]),"",(T_Markup[[#This Row],[O_Sales_2]]/T_Markup[[#This Row],[Total Cost]])-1)</f>
        <v>0.25</v>
      </c>
      <c r="L7" s="31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>25</v>
      </c>
      <c r="M7" s="7">
        <f>IFERROR(T_Markup[[#This Row],[Total Sales]]-T_Markup[[#This Row],[Total Cost]],"")</f>
        <v>3</v>
      </c>
      <c r="N7" s="27">
        <f>IFERROR(T_Markup[[#This Row],[Sales Value]]-T_Markup[[#This Row],[Total Sales]],"")</f>
        <v>2</v>
      </c>
      <c r="Q7" s="61" t="s">
        <v>16</v>
      </c>
      <c r="R7" s="62">
        <f>(R6/R4)-1</f>
        <v>0.12333333333333352</v>
      </c>
    </row>
    <row r="8" spans="1:18" x14ac:dyDescent="0.45">
      <c r="B8" s="9"/>
      <c r="C8" s="11"/>
      <c r="D8" s="20" t="str">
        <f>_xlfn.XLOOKUP(T_Markup[[#This Row],[Item]],T_Products[Products],T_Products[Price],"")</f>
        <v/>
      </c>
      <c r="E8" s="27" t="str">
        <f>IFERROR(T_Markup[[#This Row],[Qty]]*T_Markup[[#This Row],[Unit Price]],"")</f>
        <v/>
      </c>
      <c r="F8" s="51" t="str">
        <f>IFERROR(T_Markup[[#This Row],[Unit Price]]*(1+$B$1),"")</f>
        <v/>
      </c>
      <c r="G8" s="20" t="str">
        <f>IFERROR(T_Markup[[#This Row],[Total Cost]]*(1+$B$1),"")</f>
        <v/>
      </c>
      <c r="H8" s="42"/>
      <c r="I8" s="43" t="str">
        <f>IF(ISBLANK(T_Markup[[#This Row],[O_Markup]]),"",IFERROR(T_Markup[[#This Row],[Total Cost]]*(1+T_Markup[[#This Row],[O_Markup]]),""))</f>
        <v/>
      </c>
      <c r="J8" s="36"/>
      <c r="K8" s="37" t="str">
        <f>IF(ISBLANK(T_Markup[[#This Row],[O_Sales_2]]),"",(T_Markup[[#This Row],[O_Sales_2]]/T_Markup[[#This Row],[Total Cost]])-1)</f>
        <v/>
      </c>
      <c r="L8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8" s="7" t="str">
        <f>IFERROR(T_Markup[[#This Row],[Total Sales]]-T_Markup[[#This Row],[Total Cost]],"")</f>
        <v/>
      </c>
      <c r="N8" s="27" t="str">
        <f>IFERROR(T_Markup[[#This Row],[Sales Value]]-T_Markup[[#This Row],[Total Sales]],"")</f>
        <v/>
      </c>
      <c r="Q8" s="61" t="s">
        <v>17</v>
      </c>
      <c r="R8" s="20">
        <f>R4*(1+B1)</f>
        <v>276</v>
      </c>
    </row>
    <row r="9" spans="1:18" ht="19" thickBot="1" x14ac:dyDescent="0.5">
      <c r="B9" s="9"/>
      <c r="C9" s="11"/>
      <c r="D9" s="20" t="str">
        <f>_xlfn.XLOOKUP(T_Markup[[#This Row],[Item]],T_Products[Products],T_Products[Price],"")</f>
        <v/>
      </c>
      <c r="E9" s="27" t="str">
        <f>IFERROR(T_Markup[[#This Row],[Qty]]*T_Markup[[#This Row],[Unit Price]],"")</f>
        <v/>
      </c>
      <c r="F9" s="51" t="str">
        <f>IFERROR(T_Markup[[#This Row],[Unit Price]]*(1+$B$1),"")</f>
        <v/>
      </c>
      <c r="G9" s="20" t="str">
        <f>IFERROR(T_Markup[[#This Row],[Total Cost]]*(1+$B$1),"")</f>
        <v/>
      </c>
      <c r="H9" s="42"/>
      <c r="I9" s="43" t="str">
        <f>IF(ISBLANK(T_Markup[[#This Row],[O_Markup]]),"",IFERROR(T_Markup[[#This Row],[Total Cost]]*(1+T_Markup[[#This Row],[O_Markup]]),""))</f>
        <v/>
      </c>
      <c r="J9" s="36"/>
      <c r="K9" s="37" t="str">
        <f>IF(ISBLANK(T_Markup[[#This Row],[O_Sales_2]]),"",(T_Markup[[#This Row],[O_Sales_2]]/T_Markup[[#This Row],[Total Cost]])-1)</f>
        <v/>
      </c>
      <c r="L9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9" s="7" t="str">
        <f>IFERROR(T_Markup[[#This Row],[Total Sales]]-T_Markup[[#This Row],[Total Cost]],"")</f>
        <v/>
      </c>
      <c r="N9" s="27" t="str">
        <f>IFERROR(T_Markup[[#This Row],[Sales Value]]-T_Markup[[#This Row],[Total Sales]],"")</f>
        <v/>
      </c>
      <c r="Q9" s="63" t="s">
        <v>18</v>
      </c>
      <c r="R9" s="21">
        <f>R8-R6</f>
        <v>6.3999999999999773</v>
      </c>
    </row>
    <row r="10" spans="1:18" x14ac:dyDescent="0.45">
      <c r="B10" s="9"/>
      <c r="C10" s="11"/>
      <c r="D10" s="20" t="str">
        <f>_xlfn.XLOOKUP(T_Markup[[#This Row],[Item]],T_Products[Products],T_Products[Price],"")</f>
        <v/>
      </c>
      <c r="E10" s="27" t="str">
        <f>IFERROR(T_Markup[[#This Row],[Qty]]*T_Markup[[#This Row],[Unit Price]],"")</f>
        <v/>
      </c>
      <c r="F10" s="51" t="str">
        <f>IFERROR(T_Markup[[#This Row],[Unit Price]]*(1+$B$1),"")</f>
        <v/>
      </c>
      <c r="G10" s="20" t="str">
        <f>IFERROR(T_Markup[[#This Row],[Total Cost]]*(1+$B$1),"")</f>
        <v/>
      </c>
      <c r="H10" s="44"/>
      <c r="I10" s="43" t="str">
        <f>IF(ISBLANK(T_Markup[[#This Row],[O_Markup]]),"",IFERROR(T_Markup[[#This Row],[Total Cost]]*(1+T_Markup[[#This Row],[O_Markup]]),""))</f>
        <v/>
      </c>
      <c r="J10" s="36"/>
      <c r="K10" s="37" t="str">
        <f>IF(ISBLANK(T_Markup[[#This Row],[O_Sales_2]]),"",(T_Markup[[#This Row],[O_Sales_2]]/T_Markup[[#This Row],[Total Cost]])-1)</f>
        <v/>
      </c>
      <c r="L10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10" s="7" t="str">
        <f>IFERROR(T_Markup[[#This Row],[Total Sales]]-T_Markup[[#This Row],[Total Cost]],"")</f>
        <v/>
      </c>
      <c r="N10" s="27" t="str">
        <f>IFERROR(T_Markup[[#This Row],[Sales Value]]-T_Markup[[#This Row],[Total Sales]],"")</f>
        <v/>
      </c>
    </row>
    <row r="11" spans="1:18" x14ac:dyDescent="0.45">
      <c r="B11" s="9"/>
      <c r="C11" s="11"/>
      <c r="D11" s="20" t="str">
        <f>_xlfn.XLOOKUP(T_Markup[[#This Row],[Item]],T_Products[Products],T_Products[Price],"")</f>
        <v/>
      </c>
      <c r="E11" s="27" t="str">
        <f>IFERROR(T_Markup[[#This Row],[Qty]]*T_Markup[[#This Row],[Unit Price]],"")</f>
        <v/>
      </c>
      <c r="F11" s="51" t="str">
        <f>IFERROR(T_Markup[[#This Row],[Unit Price]]*(1+$B$1),"")</f>
        <v/>
      </c>
      <c r="G11" s="20" t="str">
        <f>IFERROR(T_Markup[[#This Row],[Total Cost]]*(1+$B$1),"")</f>
        <v/>
      </c>
      <c r="H11" s="44"/>
      <c r="I11" s="43" t="str">
        <f>IF(ISBLANK(T_Markup[[#This Row],[O_Markup]]),"",IFERROR(T_Markup[[#This Row],[Total Cost]]*(1+T_Markup[[#This Row],[O_Markup]]),""))</f>
        <v/>
      </c>
      <c r="J11" s="36"/>
      <c r="K11" s="37" t="str">
        <f>IF(ISBLANK(T_Markup[[#This Row],[O_Sales_2]]),"",(T_Markup[[#This Row],[O_Sales_2]]/T_Markup[[#This Row],[Total Cost]])-1)</f>
        <v/>
      </c>
      <c r="L11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11" s="7" t="str">
        <f>IFERROR(T_Markup[[#This Row],[Total Sales]]-T_Markup[[#This Row],[Total Cost]],"")</f>
        <v/>
      </c>
      <c r="N11" s="27" t="str">
        <f>IFERROR(T_Markup[[#This Row],[Sales Value]]-T_Markup[[#This Row],[Total Sales]],"")</f>
        <v/>
      </c>
    </row>
    <row r="12" spans="1:18" x14ac:dyDescent="0.45">
      <c r="B12" s="9"/>
      <c r="C12" s="11"/>
      <c r="D12" s="20" t="str">
        <f>_xlfn.XLOOKUP(T_Markup[[#This Row],[Item]],T_Products[Products],T_Products[Price],"")</f>
        <v/>
      </c>
      <c r="E12" s="27" t="str">
        <f>IFERROR(T_Markup[[#This Row],[Qty]]*T_Markup[[#This Row],[Unit Price]],"")</f>
        <v/>
      </c>
      <c r="F12" s="51" t="str">
        <f>IFERROR(T_Markup[[#This Row],[Unit Price]]*(1+$B$1),"")</f>
        <v/>
      </c>
      <c r="G12" s="20" t="str">
        <f>IFERROR(T_Markup[[#This Row],[Total Cost]]*(1+$B$1),"")</f>
        <v/>
      </c>
      <c r="H12" s="45"/>
      <c r="I12" s="43" t="str">
        <f>IF(ISBLANK(T_Markup[[#This Row],[O_Markup]]),"",IFERROR(T_Markup[[#This Row],[Total Cost]]*(1+T_Markup[[#This Row],[O_Markup]]),""))</f>
        <v/>
      </c>
      <c r="J12" s="36"/>
      <c r="K12" s="37" t="str">
        <f>IF(ISBLANK(T_Markup[[#This Row],[O_Sales_2]]),"",(T_Markup[[#This Row],[O_Sales_2]]/T_Markup[[#This Row],[Total Cost]])-1)</f>
        <v/>
      </c>
      <c r="L12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12" s="7" t="str">
        <f>IFERROR(T_Markup[[#This Row],[Total Sales]]-T_Markup[[#This Row],[Total Cost]],"")</f>
        <v/>
      </c>
      <c r="N12" s="27" t="str">
        <f>IFERROR(T_Markup[[#This Row],[Sales Value]]-T_Markup[[#This Row],[Total Sales]],"")</f>
        <v/>
      </c>
    </row>
    <row r="13" spans="1:18" x14ac:dyDescent="0.45">
      <c r="B13" s="9"/>
      <c r="C13" s="11"/>
      <c r="D13" s="20" t="str">
        <f>_xlfn.XLOOKUP(T_Markup[[#This Row],[Item]],T_Products[Products],T_Products[Price],"")</f>
        <v/>
      </c>
      <c r="E13" s="27" t="str">
        <f>IFERROR(T_Markup[[#This Row],[Qty]]*T_Markup[[#This Row],[Unit Price]],"")</f>
        <v/>
      </c>
      <c r="F13" s="51" t="str">
        <f>IFERROR(T_Markup[[#This Row],[Unit Price]]*(1+$B$1),"")</f>
        <v/>
      </c>
      <c r="G13" s="20" t="str">
        <f>IFERROR(T_Markup[[#This Row],[Total Cost]]*(1+$B$1),"")</f>
        <v/>
      </c>
      <c r="H13" s="46"/>
      <c r="I13" s="43" t="str">
        <f>IF(ISBLANK(T_Markup[[#This Row],[O_Markup]]),"",IFERROR(T_Markup[[#This Row],[Total Cost]]*(1+T_Markup[[#This Row],[O_Markup]]),""))</f>
        <v/>
      </c>
      <c r="J13" s="36"/>
      <c r="K13" s="37" t="str">
        <f>IF(ISBLANK(T_Markup[[#This Row],[O_Sales_2]]),"",(T_Markup[[#This Row],[O_Sales_2]]/T_Markup[[#This Row],[Total Cost]])-1)</f>
        <v/>
      </c>
      <c r="L13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13" s="7" t="str">
        <f>IFERROR(T_Markup[[#This Row],[Total Sales]]-T_Markup[[#This Row],[Total Cost]],"")</f>
        <v/>
      </c>
      <c r="N13" s="27" t="str">
        <f>IFERROR(T_Markup[[#This Row],[Sales Value]]-T_Markup[[#This Row],[Total Sales]],"")</f>
        <v/>
      </c>
    </row>
    <row r="14" spans="1:18" x14ac:dyDescent="0.45">
      <c r="B14" s="9"/>
      <c r="C14" s="11"/>
      <c r="D14" s="20" t="str">
        <f>_xlfn.XLOOKUP(T_Markup[[#This Row],[Item]],T_Products[Products],T_Products[Price],"")</f>
        <v/>
      </c>
      <c r="E14" s="27" t="str">
        <f>IFERROR(T_Markup[[#This Row],[Qty]]*T_Markup[[#This Row],[Unit Price]],"")</f>
        <v/>
      </c>
      <c r="F14" s="51" t="str">
        <f>IFERROR(T_Markup[[#This Row],[Unit Price]]*(1+$B$1),"")</f>
        <v/>
      </c>
      <c r="G14" s="20" t="str">
        <f>IFERROR(T_Markup[[#This Row],[Total Cost]]*(1+$B$1),"")</f>
        <v/>
      </c>
      <c r="H14" s="44"/>
      <c r="I14" s="43" t="str">
        <f>IF(ISBLANK(T_Markup[[#This Row],[O_Markup]]),"",IFERROR(T_Markup[[#This Row],[Total Cost]]*(1+T_Markup[[#This Row],[O_Markup]]),""))</f>
        <v/>
      </c>
      <c r="J14" s="36"/>
      <c r="K14" s="37" t="str">
        <f>IF(ISBLANK(T_Markup[[#This Row],[O_Sales_2]]),"",(T_Markup[[#This Row],[O_Sales_2]]/T_Markup[[#This Row],[Total Cost]])-1)</f>
        <v/>
      </c>
      <c r="L14" s="31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14" s="7" t="str">
        <f>IFERROR(T_Markup[[#This Row],[Total Sales]]-T_Markup[[#This Row],[Total Cost]],"")</f>
        <v/>
      </c>
      <c r="N14" s="27" t="str">
        <f>IFERROR(T_Markup[[#This Row],[Sales Value]]-T_Markup[[#This Row],[Total Sales]],"")</f>
        <v/>
      </c>
    </row>
    <row r="15" spans="1:18" ht="19" thickBot="1" x14ac:dyDescent="0.5">
      <c r="B15" s="13"/>
      <c r="C15" s="14"/>
      <c r="D15" s="21" t="str">
        <f>_xlfn.XLOOKUP(T_Markup[[#This Row],[Item]],T_Products[Products],T_Products[Price],"")</f>
        <v/>
      </c>
      <c r="E15" s="28" t="str">
        <f>IFERROR(T_Markup[[#This Row],[Qty]]*T_Markup[[#This Row],[Unit Price]],"")</f>
        <v/>
      </c>
      <c r="F15" s="52" t="str">
        <f>IFERROR(T_Markup[[#This Row],[Unit Price]]*(1+$B$1),"")</f>
        <v/>
      </c>
      <c r="G15" s="21" t="str">
        <f>IFERROR(T_Markup[[#This Row],[Total Cost]]*(1+$B$1),"")</f>
        <v/>
      </c>
      <c r="H15" s="47"/>
      <c r="I15" s="48" t="str">
        <f>IF(ISBLANK(T_Markup[[#This Row],[O_Markup]]),"",IFERROR(T_Markup[[#This Row],[Total Cost]]*(1+T_Markup[[#This Row],[O_Markup]]),""))</f>
        <v/>
      </c>
      <c r="J15" s="38"/>
      <c r="K15" s="39" t="str">
        <f>IF(ISBLANK(T_Markup[[#This Row],[O_Sales_2]]),"",(T_Markup[[#This Row],[O_Sales_2]]/T_Markup[[#This Row],[Total Cost]])-1)</f>
        <v/>
      </c>
      <c r="L15" s="32" t="str">
        <f>IF(AND(T_Markup[[#This Row],[O_Markup]]="",T_Markup[[#This Row],[O_Sales_2]]=""),T_Markup[[#This Row],[Total Sales]],IF(AND(T_Markup[[#This Row],[O_Markup]]&lt;&gt;"",T_Markup[[#This Row],[O_Sales_2]]=""),T_Markup[[#This Row],[O_Sales]],IF(AND(T_Markup[[#This Row],[O_Markup]]="",T_Markup[[#This Row],[O_Sales_2]]&lt;&gt;""),T_Markup[[#This Row],[O_Sales_2]],"")))</f>
        <v/>
      </c>
      <c r="M15" s="15" t="str">
        <f>IFERROR(T_Markup[[#This Row],[Total Sales]]-T_Markup[[#This Row],[Total Cost]],"")</f>
        <v/>
      </c>
      <c r="N15" s="28" t="str">
        <f>IFERROR(T_Markup[[#This Row],[Sales Value]]-T_Markup[[#This Row],[Total Sales]],"")</f>
        <v/>
      </c>
    </row>
    <row r="18" spans="2:16" x14ac:dyDescent="0.45">
      <c r="B18" t="s">
        <v>27</v>
      </c>
    </row>
    <row r="19" spans="2:16" x14ac:dyDescent="0.45">
      <c r="F19" s="1"/>
      <c r="O19" s="1"/>
      <c r="P19" s="1"/>
    </row>
  </sheetData>
  <conditionalFormatting sqref="B5:N15">
    <cfRule type="expression" dxfId="2" priority="2">
      <formula>INDIRECT("T_Markup[@Delta]")&gt;=0</formula>
    </cfRule>
    <cfRule type="expression" dxfId="1" priority="3">
      <formula>INDIRECT("T_Markup[@Delta]")&lt;0</formula>
    </cfRule>
  </conditionalFormatting>
  <conditionalFormatting sqref="Q7:R7">
    <cfRule type="expression" dxfId="0" priority="1">
      <formula>$R$7&lt;15%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C67C3B-DE1B-4260-BBCD-7026983E0B3A}">
          <x14:formula1>
            <xm:f>_xlfn.ANCHORARRAY(DataPrep!$A$2)</xm:f>
          </x14:formula1>
          <xm:sqref>B5:B15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E000D-D611-4026-A553-86CAB29DF071}">
  <dimension ref="A1:A6"/>
  <sheetViews>
    <sheetView workbookViewId="0">
      <selection activeCell="C5" sqref="C5"/>
    </sheetView>
  </sheetViews>
  <sheetFormatPr baseColWidth="10" defaultRowHeight="18.5" x14ac:dyDescent="0.45"/>
  <sheetData>
    <row r="1" spans="1:1" x14ac:dyDescent="0.45">
      <c r="A1" s="4" t="s">
        <v>11</v>
      </c>
    </row>
    <row r="2" spans="1:1" x14ac:dyDescent="0.45">
      <c r="A2" t="str" cm="1">
        <f t="array" ref="A2:A6">_xlfn._xlws.SORT(_xlfn.UNIQUE(T_Products[Products]))</f>
        <v>Garlic</v>
      </c>
    </row>
    <row r="3" spans="1:1" x14ac:dyDescent="0.45">
      <c r="A3" t="str">
        <v>Onion</v>
      </c>
    </row>
    <row r="4" spans="1:1" x14ac:dyDescent="0.45">
      <c r="A4" t="str">
        <v>Paprika</v>
      </c>
    </row>
    <row r="5" spans="1:1" x14ac:dyDescent="0.45">
      <c r="A5" t="str">
        <v>Pepper</v>
      </c>
    </row>
    <row r="6" spans="1:1" x14ac:dyDescent="0.45">
      <c r="A6" t="str">
        <v>Salt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BEE8-1828-4E9C-96E6-9CEAAFF14E38}">
  <dimension ref="B3:D8"/>
  <sheetViews>
    <sheetView workbookViewId="0">
      <selection activeCell="B4" sqref="B4:B8"/>
    </sheetView>
  </sheetViews>
  <sheetFormatPr baseColWidth="10" defaultRowHeight="18.5" x14ac:dyDescent="0.45"/>
  <cols>
    <col min="2" max="3" width="11.2109375" customWidth="1"/>
  </cols>
  <sheetData>
    <row r="3" spans="2:4" ht="22" customHeight="1" x14ac:dyDescent="0.45">
      <c r="B3" s="3" t="s">
        <v>11</v>
      </c>
      <c r="C3" s="3" t="s">
        <v>13</v>
      </c>
      <c r="D3" s="3" t="s">
        <v>5</v>
      </c>
    </row>
    <row r="4" spans="2:4" x14ac:dyDescent="0.45">
      <c r="B4" t="s">
        <v>4</v>
      </c>
      <c r="C4">
        <v>1</v>
      </c>
      <c r="D4" s="2">
        <v>10</v>
      </c>
    </row>
    <row r="5" spans="2:4" x14ac:dyDescent="0.45">
      <c r="B5" t="s">
        <v>7</v>
      </c>
      <c r="C5">
        <v>1</v>
      </c>
      <c r="D5" s="2">
        <v>12</v>
      </c>
    </row>
    <row r="6" spans="2:4" x14ac:dyDescent="0.45">
      <c r="B6" t="s">
        <v>8</v>
      </c>
      <c r="C6">
        <v>1</v>
      </c>
      <c r="D6" s="2">
        <v>15</v>
      </c>
    </row>
    <row r="7" spans="2:4" x14ac:dyDescent="0.45">
      <c r="B7" t="s">
        <v>9</v>
      </c>
      <c r="C7">
        <v>1</v>
      </c>
      <c r="D7" s="2">
        <v>10</v>
      </c>
    </row>
    <row r="8" spans="2:4" x14ac:dyDescent="0.45">
      <c r="B8" t="s">
        <v>10</v>
      </c>
      <c r="C8">
        <v>1</v>
      </c>
      <c r="D8" s="2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DataPrep</vt:lpstr>
      <vt:lpstr>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2023-06-06T11:08:23Z</dcterms:created>
  <dcterms:modified xsi:type="dcterms:W3CDTF">2023-06-06T14:06:59Z</dcterms:modified>
</cp:coreProperties>
</file>