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 codeName="{316AF4FF-6532-DD95-964C-923D217D005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aniel\Downloads\"/>
    </mc:Choice>
  </mc:AlternateContent>
  <xr:revisionPtr revIDLastSave="0" documentId="13_ncr:1_{D532FC09-7293-41D4-AB09-29E3B8A9E04B}" xr6:coauthVersionLast="45" xr6:coauthVersionMax="45" xr10:uidLastSave="{00000000-0000-0000-0000-000000000000}"/>
  <bookViews>
    <workbookView xWindow="-120" yWindow="-120" windowWidth="24240" windowHeight="13140" activeTab="2" xr2:uid="{9153926A-E93E-43F2-B429-0414F4E6BDCD}"/>
  </bookViews>
  <sheets>
    <sheet name="Ingrédients" sheetId="1" r:id="rId1"/>
    <sheet name="Recettes" sheetId="2" r:id="rId2"/>
    <sheet name="Marges" sheetId="4" r:id="rId3"/>
    <sheet name="Calcul de marge" sheetId="3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4" l="1"/>
  <c r="G6" i="4"/>
  <c r="I6" i="4" s="1"/>
  <c r="G7" i="4"/>
  <c r="I7" i="4" s="1"/>
  <c r="G8" i="4"/>
  <c r="G5" i="4"/>
  <c r="I5" i="4" s="1"/>
  <c r="F3" i="3" l="1"/>
  <c r="D10" i="3"/>
  <c r="F10" i="3" s="1"/>
  <c r="D11" i="3"/>
  <c r="F11" i="3" s="1"/>
  <c r="D12" i="3"/>
  <c r="F12" i="3" s="1"/>
  <c r="D13" i="3"/>
  <c r="F13" i="3" s="1"/>
  <c r="D14" i="3"/>
  <c r="F14" i="3" s="1"/>
  <c r="D15" i="3"/>
  <c r="F15" i="3" s="1"/>
  <c r="D16" i="3"/>
  <c r="F16" i="3" s="1"/>
  <c r="D17" i="3"/>
  <c r="F17" i="3" s="1"/>
  <c r="D18" i="3"/>
  <c r="F18" i="3" s="1"/>
  <c r="E10" i="2" l="1"/>
  <c r="E11" i="2"/>
  <c r="E12" i="2"/>
  <c r="E13" i="2"/>
  <c r="E14" i="2"/>
  <c r="E15" i="2"/>
  <c r="E3" i="2"/>
  <c r="E4" i="2"/>
  <c r="E5" i="2"/>
  <c r="E6" i="2"/>
  <c r="E7" i="2"/>
  <c r="E8" i="2"/>
  <c r="E9" i="2"/>
  <c r="E2" i="2"/>
  <c r="H10" i="1"/>
  <c r="H2" i="1"/>
  <c r="D7" i="3" s="1"/>
  <c r="F7" i="3" s="1"/>
  <c r="H3" i="1"/>
  <c r="H4" i="1"/>
  <c r="H5" i="1"/>
  <c r="H6" i="1"/>
  <c r="H7" i="1"/>
  <c r="H8" i="1"/>
  <c r="H9" i="1"/>
  <c r="D8" i="3" s="1"/>
  <c r="F8" i="3" s="1"/>
  <c r="H11" i="1"/>
  <c r="H12" i="1"/>
  <c r="H13" i="1"/>
  <c r="H14" i="1"/>
  <c r="H15" i="1"/>
  <c r="D9" i="3" s="1"/>
  <c r="F9" i="3" s="1"/>
  <c r="H16" i="1"/>
  <c r="H17" i="1"/>
  <c r="H18" i="1"/>
  <c r="H19" i="1"/>
  <c r="I27" i="3" l="1"/>
  <c r="I30" i="3" l="1"/>
</calcChain>
</file>

<file path=xl/sharedStrings.xml><?xml version="1.0" encoding="utf-8"?>
<sst xmlns="http://schemas.openxmlformats.org/spreadsheetml/2006/main" count="154" uniqueCount="79">
  <si>
    <t>Prix</t>
  </si>
  <si>
    <t>Concombre</t>
  </si>
  <si>
    <t>Tomate</t>
  </si>
  <si>
    <t>Avocat</t>
  </si>
  <si>
    <t>Aubergine</t>
  </si>
  <si>
    <t>Ketchup</t>
  </si>
  <si>
    <t>Mayonnaise</t>
  </si>
  <si>
    <t>Huile</t>
  </si>
  <si>
    <t>Sel</t>
  </si>
  <si>
    <t>Riz</t>
  </si>
  <si>
    <t>Carotte</t>
  </si>
  <si>
    <t>Primeur</t>
  </si>
  <si>
    <t>F&amp;L</t>
  </si>
  <si>
    <t>Epicerie</t>
  </si>
  <si>
    <t>Condiments</t>
  </si>
  <si>
    <t>Crespo</t>
  </si>
  <si>
    <t>Ducros</t>
  </si>
  <si>
    <t>Lesieur</t>
  </si>
  <si>
    <t>Amora</t>
  </si>
  <si>
    <t>Heinz</t>
  </si>
  <si>
    <t>Metro</t>
  </si>
  <si>
    <t>Tilda</t>
  </si>
  <si>
    <t>Auchan</t>
  </si>
  <si>
    <t>Citron</t>
  </si>
  <si>
    <t>Kilos / Litres</t>
  </si>
  <si>
    <t>Pieces</t>
  </si>
  <si>
    <t>Riz au poulet</t>
  </si>
  <si>
    <t>Tomates - sauce à l'ail</t>
  </si>
  <si>
    <t>Concombre marinés</t>
  </si>
  <si>
    <t>Quantité</t>
  </si>
  <si>
    <t>Unité</t>
  </si>
  <si>
    <t>Plat</t>
  </si>
  <si>
    <t>Poids</t>
  </si>
  <si>
    <t>Qté Produite</t>
  </si>
  <si>
    <t>Catégorie</t>
  </si>
  <si>
    <t>CALCUL DE MARGE</t>
  </si>
  <si>
    <t>Ingrédients</t>
  </si>
  <si>
    <t>PU</t>
  </si>
  <si>
    <t>Total</t>
  </si>
  <si>
    <t>Boulettes de poisson</t>
  </si>
  <si>
    <t>Ferme'Village</t>
  </si>
  <si>
    <t>Frais</t>
  </si>
  <si>
    <t>Farine T45</t>
  </si>
  <si>
    <t>Francine</t>
  </si>
  <si>
    <t>TVA</t>
  </si>
  <si>
    <t>Prix de vente</t>
  </si>
  <si>
    <t>Etiquette</t>
  </si>
  <si>
    <t>Code Recette</t>
  </si>
  <si>
    <t>Nom</t>
  </si>
  <si>
    <t>Pièces</t>
  </si>
  <si>
    <t>Blancs de poulet</t>
  </si>
  <si>
    <t>Filets de merlan</t>
  </si>
  <si>
    <t>Poivron rouge</t>
  </si>
  <si>
    <t>Poivron vert</t>
  </si>
  <si>
    <t>Poivre noir</t>
  </si>
  <si>
    <t>Olives vertes</t>
  </si>
  <si>
    <t>Réserve 2</t>
  </si>
  <si>
    <t>Réserve 1</t>
  </si>
  <si>
    <t>Code recette</t>
  </si>
  <si>
    <t>Prix de revient</t>
  </si>
  <si>
    <t>Marge brute</t>
  </si>
  <si>
    <t>Qté</t>
  </si>
  <si>
    <t>Emballage</t>
  </si>
  <si>
    <t>Marques</t>
  </si>
  <si>
    <t>Fournisseurs</t>
  </si>
  <si>
    <t>Départements</t>
  </si>
  <si>
    <t>Quantités</t>
  </si>
  <si>
    <t>Unités</t>
  </si>
  <si>
    <t>Prix unitaires</t>
  </si>
  <si>
    <t>Colonne utilisé pour la liste déroulante en B3</t>
  </si>
  <si>
    <t>Prix du Batch</t>
  </si>
  <si>
    <t>Prix de Vente</t>
  </si>
  <si>
    <t>Marge</t>
  </si>
  <si>
    <t>Prix de Revient</t>
  </si>
  <si>
    <t>Recette</t>
  </si>
  <si>
    <t>Quantité
Produite</t>
  </si>
  <si>
    <t>Poids unitaire
(g)</t>
  </si>
  <si>
    <t>Batch
(Kg)</t>
  </si>
  <si>
    <t>Code
Recette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</si>
</sst>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#,##0.00\ [$€-1]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FFFF00"/>
      </left>
      <right style="thin">
        <color rgb="FFFFFF00"/>
      </right>
      <top style="medium">
        <color rgb="FFFFFF00"/>
      </top>
      <bottom style="medium">
        <color rgb="FFFFFF00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indexed="64"/>
      </left>
      <right style="thin">
        <color rgb="FFFFFF00"/>
      </right>
      <top style="medium">
        <color rgb="FFFFFF00"/>
      </top>
      <bottom style="medium">
        <color rgb="FFFFFF00"/>
      </bottom>
      <diagonal/>
    </border>
    <border>
      <left style="thin">
        <color rgb="FFFFFF00"/>
      </left>
      <right style="medium">
        <color indexed="64"/>
      </right>
      <top style="medium">
        <color rgb="FFFFFF00"/>
      </top>
      <bottom style="medium">
        <color rgb="FFFFFF00"/>
      </bottom>
      <diagonal/>
    </border>
    <border>
      <left style="thin">
        <color theme="1"/>
      </left>
      <right style="medium">
        <color indexed="64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0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4" xfId="0" applyBorder="1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7" xfId="0" applyBorder="1"/>
    <xf numFmtId="0" fontId="0" fillId="0" borderId="0" xfId="0" applyBorder="1"/>
    <xf numFmtId="0" fontId="0" fillId="0" borderId="8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2" borderId="13" xfId="0" applyFill="1" applyBorder="1"/>
    <xf numFmtId="0" fontId="0" fillId="0" borderId="14" xfId="0" applyBorder="1" applyAlignment="1">
      <alignment horizontal="left" vertical="center"/>
    </xf>
    <xf numFmtId="0" fontId="0" fillId="0" borderId="15" xfId="0" applyBorder="1" applyAlignment="1">
      <alignment horizontal="left" vertical="center"/>
    </xf>
    <xf numFmtId="0" fontId="0" fillId="0" borderId="14" xfId="0" applyFill="1" applyBorder="1" applyAlignment="1">
      <alignment horizontal="left" vertical="center"/>
    </xf>
    <xf numFmtId="0" fontId="0" fillId="2" borderId="16" xfId="0" applyFill="1" applyBorder="1"/>
    <xf numFmtId="0" fontId="0" fillId="0" borderId="17" xfId="0" applyBorder="1"/>
    <xf numFmtId="164" fontId="0" fillId="0" borderId="18" xfId="0" applyNumberFormat="1" applyBorder="1" applyAlignment="1">
      <alignment horizontal="center" vertical="center"/>
    </xf>
    <xf numFmtId="9" fontId="0" fillId="0" borderId="18" xfId="0" applyNumberFormat="1" applyBorder="1" applyAlignment="1">
      <alignment horizontal="center" vertical="center"/>
    </xf>
    <xf numFmtId="9" fontId="0" fillId="0" borderId="18" xfId="1" applyFont="1" applyBorder="1" applyAlignment="1">
      <alignment horizontal="center" vertical="center"/>
    </xf>
    <xf numFmtId="0" fontId="2" fillId="0" borderId="0" xfId="0" applyFont="1" applyFill="1" applyAlignment="1">
      <alignment horizontal="left"/>
    </xf>
    <xf numFmtId="0" fontId="2" fillId="0" borderId="0" xfId="0" applyFont="1" applyAlignment="1">
      <alignment horizontal="left"/>
    </xf>
    <xf numFmtId="0" fontId="3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/>
    </xf>
    <xf numFmtId="0" fontId="2" fillId="0" borderId="0" xfId="0" applyFont="1" applyFill="1" applyBorder="1" applyAlignment="1">
      <alignment horizontal="left" vertical="center"/>
    </xf>
    <xf numFmtId="0" fontId="2" fillId="5" borderId="0" xfId="0" applyFont="1" applyFill="1" applyBorder="1" applyAlignment="1">
      <alignment horizontal="left" vertical="center"/>
    </xf>
    <xf numFmtId="0" fontId="2" fillId="3" borderId="0" xfId="0" applyFont="1" applyFill="1" applyBorder="1" applyAlignment="1">
      <alignment horizontal="left" vertical="center"/>
    </xf>
    <xf numFmtId="0" fontId="2" fillId="0" borderId="19" xfId="0" applyFont="1" applyFill="1" applyBorder="1" applyAlignment="1">
      <alignment horizontal="left" vertical="center"/>
    </xf>
    <xf numFmtId="0" fontId="2" fillId="0" borderId="20" xfId="0" applyFont="1" applyFill="1" applyBorder="1" applyAlignment="1">
      <alignment horizontal="left" vertical="center"/>
    </xf>
    <xf numFmtId="0" fontId="2" fillId="5" borderId="20" xfId="0" applyFont="1" applyFill="1" applyBorder="1" applyAlignment="1">
      <alignment horizontal="left" vertical="center"/>
    </xf>
    <xf numFmtId="0" fontId="2" fillId="4" borderId="20" xfId="0" applyFont="1" applyFill="1" applyBorder="1" applyAlignment="1">
      <alignment horizontal="left" vertical="center"/>
    </xf>
    <xf numFmtId="0" fontId="2" fillId="0" borderId="21" xfId="0" applyFont="1" applyFill="1" applyBorder="1" applyAlignment="1">
      <alignment horizontal="left" vertical="center"/>
    </xf>
    <xf numFmtId="0" fontId="2" fillId="0" borderId="22" xfId="0" applyFont="1" applyFill="1" applyBorder="1" applyAlignment="1">
      <alignment horizontal="left" vertical="center"/>
    </xf>
    <xf numFmtId="0" fontId="2" fillId="0" borderId="23" xfId="0" applyFont="1" applyFill="1" applyBorder="1" applyAlignment="1">
      <alignment horizontal="left" vertical="center"/>
    </xf>
    <xf numFmtId="0" fontId="2" fillId="0" borderId="24" xfId="0" applyFont="1" applyFill="1" applyBorder="1" applyAlignment="1">
      <alignment horizontal="left" vertical="center"/>
    </xf>
    <xf numFmtId="0" fontId="2" fillId="0" borderId="25" xfId="0" applyFont="1" applyFill="1" applyBorder="1" applyAlignment="1">
      <alignment horizontal="left" vertical="center"/>
    </xf>
    <xf numFmtId="0" fontId="2" fillId="5" borderId="25" xfId="0" applyFont="1" applyFill="1" applyBorder="1" applyAlignment="1">
      <alignment horizontal="left" vertical="center"/>
    </xf>
    <xf numFmtId="0" fontId="2" fillId="3" borderId="25" xfId="0" applyFont="1" applyFill="1" applyBorder="1" applyAlignment="1">
      <alignment horizontal="left" vertical="center"/>
    </xf>
    <xf numFmtId="0" fontId="2" fillId="0" borderId="26" xfId="0" applyFont="1" applyFill="1" applyBorder="1" applyAlignment="1">
      <alignment horizontal="left" vertical="center"/>
    </xf>
    <xf numFmtId="0" fontId="2" fillId="3" borderId="20" xfId="0" applyFont="1" applyFill="1" applyBorder="1" applyAlignment="1">
      <alignment horizontal="left" vertical="center"/>
    </xf>
    <xf numFmtId="0" fontId="2" fillId="0" borderId="22" xfId="0" applyFont="1" applyFill="1" applyBorder="1" applyAlignment="1">
      <alignment horizontal="left"/>
    </xf>
    <xf numFmtId="0" fontId="2" fillId="0" borderId="23" xfId="0" applyFont="1" applyFill="1" applyBorder="1" applyAlignment="1">
      <alignment horizontal="left"/>
    </xf>
    <xf numFmtId="0" fontId="2" fillId="0" borderId="24" xfId="0" applyFont="1" applyFill="1" applyBorder="1" applyAlignment="1">
      <alignment horizontal="left"/>
    </xf>
    <xf numFmtId="0" fontId="2" fillId="0" borderId="25" xfId="0" applyFont="1" applyFill="1" applyBorder="1" applyAlignment="1">
      <alignment horizontal="left"/>
    </xf>
    <xf numFmtId="0" fontId="2" fillId="0" borderId="26" xfId="0" applyFont="1" applyFill="1" applyBorder="1" applyAlignment="1">
      <alignment horizontal="left"/>
    </xf>
    <xf numFmtId="0" fontId="2" fillId="0" borderId="27" xfId="0" applyFont="1" applyFill="1" applyBorder="1" applyAlignment="1">
      <alignment horizontal="left" vertical="center"/>
    </xf>
    <xf numFmtId="0" fontId="2" fillId="0" borderId="5" xfId="0" applyFont="1" applyFill="1" applyBorder="1" applyAlignment="1">
      <alignment horizontal="left" vertical="center"/>
    </xf>
    <xf numFmtId="0" fontId="2" fillId="5" borderId="5" xfId="0" applyFont="1" applyFill="1" applyBorder="1" applyAlignment="1">
      <alignment horizontal="left" vertical="center"/>
    </xf>
    <xf numFmtId="0" fontId="2" fillId="3" borderId="5" xfId="0" applyFont="1" applyFill="1" applyBorder="1" applyAlignment="1">
      <alignment horizontal="left" vertical="center"/>
    </xf>
    <xf numFmtId="0" fontId="2" fillId="0" borderId="6" xfId="0" applyFont="1" applyFill="1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4" fillId="0" borderId="4" xfId="0" applyFont="1" applyBorder="1" applyAlignment="1">
      <alignment horizontal="center" vertical="center"/>
    </xf>
    <xf numFmtId="0" fontId="4" fillId="0" borderId="4" xfId="0" applyFont="1" applyBorder="1" applyAlignment="1">
      <alignment horizontal="center"/>
    </xf>
    <xf numFmtId="0" fontId="4" fillId="0" borderId="4" xfId="0" applyFont="1" applyBorder="1"/>
    <xf numFmtId="164" fontId="0" fillId="4" borderId="4" xfId="0" applyNumberFormat="1" applyFill="1" applyBorder="1" applyAlignment="1">
      <alignment horizontal="center" vertical="center"/>
    </xf>
    <xf numFmtId="164" fontId="0" fillId="3" borderId="4" xfId="0" applyNumberFormat="1" applyFill="1" applyBorder="1" applyAlignment="1">
      <alignment horizontal="center" vertical="center"/>
    </xf>
    <xf numFmtId="0" fontId="0" fillId="6" borderId="4" xfId="0" applyFill="1" applyBorder="1" applyAlignment="1">
      <alignment horizontal="center"/>
    </xf>
    <xf numFmtId="0" fontId="0" fillId="4" borderId="13" xfId="0" applyFill="1" applyBorder="1"/>
    <xf numFmtId="0" fontId="0" fillId="7" borderId="13" xfId="0" applyFill="1" applyBorder="1"/>
    <xf numFmtId="165" fontId="0" fillId="0" borderId="0" xfId="0" applyNumberFormat="1"/>
    <xf numFmtId="0" fontId="2" fillId="0" borderId="4" xfId="0" applyFont="1" applyFill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10" fontId="0" fillId="0" borderId="4" xfId="1" applyNumberFormat="1" applyFont="1" applyBorder="1" applyAlignment="1">
      <alignment horizontal="center" vertical="center"/>
    </xf>
    <xf numFmtId="0" fontId="3" fillId="8" borderId="4" xfId="0" applyFont="1" applyFill="1" applyBorder="1" applyAlignment="1">
      <alignment horizontal="center" vertical="center"/>
    </xf>
    <xf numFmtId="0" fontId="3" fillId="8" borderId="4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4" fillId="0" borderId="9" xfId="0" applyFont="1" applyBorder="1"/>
    <xf numFmtId="0" fontId="4" fillId="0" borderId="5" xfId="0" applyFont="1" applyBorder="1"/>
    <xf numFmtId="0" fontId="4" fillId="0" borderId="6" xfId="0" applyFont="1" applyBorder="1"/>
    <xf numFmtId="0" fontId="0" fillId="0" borderId="9" xfId="0" applyBorder="1"/>
    <xf numFmtId="0" fontId="0" fillId="0" borderId="5" xfId="0" applyBorder="1"/>
    <xf numFmtId="0" fontId="0" fillId="0" borderId="6" xfId="0" applyBorder="1"/>
    <xf numFmtId="0" fontId="0" fillId="6" borderId="9" xfId="0" applyFill="1" applyBorder="1"/>
    <xf numFmtId="0" fontId="0" fillId="6" borderId="5" xfId="0" applyFill="1" applyBorder="1"/>
    <xf numFmtId="0" fontId="0" fillId="6" borderId="6" xfId="0" applyFill="1" applyBorder="1"/>
  </cellXfs>
  <cellStyles count="2">
    <cellStyle name="Normal" xfId="0" builtinId="0"/>
    <cellStyle name="Pourcentage" xfId="1" builtinId="5"/>
  </cellStyles>
  <dxfs count="9">
    <dxf>
      <numFmt numFmtId="164" formatCode="#,##0.0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247650</xdr:colOff>
      <xdr:row>11</xdr:row>
      <xdr:rowOff>104775</xdr:rowOff>
    </xdr:from>
    <xdr:to>
      <xdr:col>2</xdr:col>
      <xdr:colOff>685800</xdr:colOff>
      <xdr:row>15</xdr:row>
      <xdr:rowOff>180975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267D23E8-B8E6-40C6-9686-830C3907A91C}"/>
            </a:ext>
          </a:extLst>
        </xdr:cNvPr>
        <xdr:cNvSpPr txBox="1"/>
      </xdr:nvSpPr>
      <xdr:spPr>
        <a:xfrm>
          <a:off x="933450" y="2971800"/>
          <a:ext cx="2286000" cy="838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 b="1">
              <a:solidFill>
                <a:srgbClr val="FF0000"/>
              </a:solidFill>
            </a:rPr>
            <a:t>J'AIMERAIS</a:t>
          </a:r>
          <a:r>
            <a:rPr lang="en-GB" sz="1100" b="1" baseline="0">
              <a:solidFill>
                <a:srgbClr val="FF0000"/>
              </a:solidFill>
            </a:rPr>
            <a:t> QU'EN ENTRANT LE CODE RECETTE LES INFORMATIONS SUR LA DROITE S'AFFICHENT</a:t>
          </a:r>
          <a:endParaRPr lang="en-GB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1</xdr:col>
      <xdr:colOff>19049</xdr:colOff>
      <xdr:row>3</xdr:row>
      <xdr:rowOff>19050</xdr:rowOff>
    </xdr:from>
    <xdr:to>
      <xdr:col>5</xdr:col>
      <xdr:colOff>1304924</xdr:colOff>
      <xdr:row>8</xdr:row>
      <xdr:rowOff>19050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DD64AC20-5A01-44D5-8483-CD1132C0EB79}"/>
            </a:ext>
          </a:extLst>
        </xdr:cNvPr>
        <xdr:cNvSpPr/>
      </xdr:nvSpPr>
      <xdr:spPr>
        <a:xfrm>
          <a:off x="704849" y="590550"/>
          <a:ext cx="6315075" cy="1724025"/>
        </a:xfrm>
        <a:prstGeom prst="rect">
          <a:avLst/>
        </a:prstGeom>
        <a:noFill/>
        <a:ln w="38100"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0</xdr:col>
      <xdr:colOff>28575</xdr:colOff>
      <xdr:row>3</xdr:row>
      <xdr:rowOff>19050</xdr:rowOff>
    </xdr:from>
    <xdr:to>
      <xdr:col>0</xdr:col>
      <xdr:colOff>647700</xdr:colOff>
      <xdr:row>8</xdr:row>
      <xdr:rowOff>19050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9B5D5D9E-ECF3-47D8-8C2B-1314CB8AF1ED}"/>
            </a:ext>
          </a:extLst>
        </xdr:cNvPr>
        <xdr:cNvSpPr/>
      </xdr:nvSpPr>
      <xdr:spPr>
        <a:xfrm>
          <a:off x="28575" y="590550"/>
          <a:ext cx="619125" cy="1724025"/>
        </a:xfrm>
        <a:prstGeom prst="rect">
          <a:avLst/>
        </a:prstGeom>
        <a:noFill/>
        <a:ln w="38100"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0</xdr:col>
      <xdr:colOff>338138</xdr:colOff>
      <xdr:row>8</xdr:row>
      <xdr:rowOff>19050</xdr:rowOff>
    </xdr:from>
    <xdr:to>
      <xdr:col>1</xdr:col>
      <xdr:colOff>247650</xdr:colOff>
      <xdr:row>13</xdr:row>
      <xdr:rowOff>142875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2F05D1F4-6F74-433F-A5BA-9BC417A0F8B8}"/>
            </a:ext>
          </a:extLst>
        </xdr:cNvPr>
        <xdr:cNvCxnSpPr>
          <a:stCxn id="4" idx="2"/>
          <a:endCxn id="2" idx="1"/>
        </xdr:cNvCxnSpPr>
      </xdr:nvCxnSpPr>
      <xdr:spPr>
        <a:xfrm>
          <a:off x="338138" y="2314575"/>
          <a:ext cx="595312" cy="1076325"/>
        </a:xfrm>
        <a:prstGeom prst="straightConnector1">
          <a:avLst/>
        </a:prstGeom>
        <a:ln w="19050"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</xdr:col>
      <xdr:colOff>1390650</xdr:colOff>
      <xdr:row>8</xdr:row>
      <xdr:rowOff>19050</xdr:rowOff>
    </xdr:from>
    <xdr:to>
      <xdr:col>3</xdr:col>
      <xdr:colOff>147637</xdr:colOff>
      <xdr:row>11</xdr:row>
      <xdr:rowOff>104775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658F90FE-87F7-44DE-B5C9-42C6B47D39F2}"/>
            </a:ext>
          </a:extLst>
        </xdr:cNvPr>
        <xdr:cNvCxnSpPr>
          <a:stCxn id="2" idx="0"/>
          <a:endCxn id="3" idx="2"/>
        </xdr:cNvCxnSpPr>
      </xdr:nvCxnSpPr>
      <xdr:spPr>
        <a:xfrm flipV="1">
          <a:off x="2076450" y="2314575"/>
          <a:ext cx="1785937" cy="657225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6</xdr:col>
      <xdr:colOff>9525</xdr:colOff>
      <xdr:row>3</xdr:row>
      <xdr:rowOff>19050</xdr:rowOff>
    </xdr:from>
    <xdr:to>
      <xdr:col>9</xdr:col>
      <xdr:colOff>28574</xdr:colOff>
      <xdr:row>8</xdr:row>
      <xdr:rowOff>19050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4BE5389A-E110-436F-A8D0-F805D897BB1A}"/>
            </a:ext>
          </a:extLst>
        </xdr:cNvPr>
        <xdr:cNvSpPr/>
      </xdr:nvSpPr>
      <xdr:spPr>
        <a:xfrm>
          <a:off x="7058025" y="590550"/>
          <a:ext cx="3143249" cy="1724025"/>
        </a:xfrm>
        <a:prstGeom prst="rect">
          <a:avLst/>
        </a:prstGeom>
        <a:noFill/>
        <a:ln w="38100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6</xdr:col>
      <xdr:colOff>428625</xdr:colOff>
      <xdr:row>9</xdr:row>
      <xdr:rowOff>95250</xdr:rowOff>
    </xdr:from>
    <xdr:to>
      <xdr:col>8</xdr:col>
      <xdr:colOff>352425</xdr:colOff>
      <xdr:row>12</xdr:row>
      <xdr:rowOff>152400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BBBA98FE-1E44-41AD-892D-14DFDBBC2903}"/>
            </a:ext>
          </a:extLst>
        </xdr:cNvPr>
        <xdr:cNvSpPr txBox="1"/>
      </xdr:nvSpPr>
      <xdr:spPr>
        <a:xfrm>
          <a:off x="7477125" y="2581275"/>
          <a:ext cx="2286000" cy="628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 b="1">
              <a:solidFill>
                <a:srgbClr val="FF0000"/>
              </a:solidFill>
            </a:rPr>
            <a:t>CA,</a:t>
          </a:r>
          <a:r>
            <a:rPr lang="en-GB" sz="1100" b="1" baseline="0">
              <a:solidFill>
                <a:srgbClr val="FF0000"/>
              </a:solidFill>
            </a:rPr>
            <a:t> CE SONT DES CALCULS ASSEZ SIMPLES</a:t>
          </a:r>
          <a:endParaRPr lang="en-GB" sz="1100" b="1">
            <a:solidFill>
              <a:srgbClr val="FF00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58456E1-6149-4ADC-8BC7-2D9040C3665C}" name="Ingrédients" displayName="Ingrédients" ref="A1:H19" totalsRowShown="0" headerRowDxfId="8">
  <autoFilter ref="A1:H19" xr:uid="{71889785-622A-4DEF-9CD7-3BB64313C2E6}"/>
  <tableColumns count="8">
    <tableColumn id="1" xr3:uid="{C9C5F0AA-CCDE-4A51-B43B-BF0E95FD6559}" name="Ingrédients" dataDxfId="7"/>
    <tableColumn id="2" xr3:uid="{AFB20709-350F-445D-9C46-64A72B914269}" name="Marques" dataDxfId="6"/>
    <tableColumn id="3" xr3:uid="{C18D7B4A-C525-4AB6-9340-24894D917D3E}" name="Fournisseurs" dataDxfId="5"/>
    <tableColumn id="4" xr3:uid="{25A58BFE-8A83-4C1D-AC78-1EA5CB991FD6}" name="Départements" dataDxfId="4"/>
    <tableColumn id="5" xr3:uid="{24331C04-9710-4ACC-83E3-680563136209}" name="Prix" dataDxfId="3"/>
    <tableColumn id="6" xr3:uid="{89ACEBC1-79A4-4499-A7CF-9FC935724905}" name="Quantités" dataDxfId="2"/>
    <tableColumn id="7" xr3:uid="{300C686E-C17C-494F-8C0F-CB8DE21AFE9E}" name="Unités" dataDxfId="1"/>
    <tableColumn id="8" xr3:uid="{104CB5C2-BABF-4763-B938-B018112D7975}" name="Prix unitaires" dataDxfId="0">
      <calculatedColumnFormula>Ingrédients[[#This Row],[Prix]]/Ingrédients[[#This Row],[Quantités]]</calculatedColumnFormula>
    </tableColumn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7DA27B-7C65-413F-9BA4-69B467830906}">
  <sheetPr codeName="Feuil1"/>
  <dimension ref="A1:H19"/>
  <sheetViews>
    <sheetView workbookViewId="0">
      <selection activeCell="C26" sqref="C26"/>
    </sheetView>
  </sheetViews>
  <sheetFormatPr baseColWidth="10" defaultColWidth="9.140625" defaultRowHeight="15" x14ac:dyDescent="0.25"/>
  <cols>
    <col min="1" max="1" width="16.7109375" style="1" customWidth="1"/>
    <col min="2" max="2" width="17.28515625" style="2" customWidth="1"/>
    <col min="3" max="3" width="23" style="2" customWidth="1"/>
    <col min="4" max="4" width="18.42578125" style="2" customWidth="1"/>
    <col min="5" max="5" width="19.5703125" style="2" customWidth="1"/>
    <col min="6" max="6" width="16" style="2" customWidth="1"/>
    <col min="7" max="7" width="17.42578125" style="2" customWidth="1"/>
    <col min="8" max="8" width="16.42578125" style="2" customWidth="1"/>
  </cols>
  <sheetData>
    <row r="1" spans="1:8" ht="29.1" customHeight="1" x14ac:dyDescent="0.25">
      <c r="A1" s="2" t="s">
        <v>36</v>
      </c>
      <c r="B1" s="2" t="s">
        <v>63</v>
      </c>
      <c r="C1" s="2" t="s">
        <v>64</v>
      </c>
      <c r="D1" s="2" t="s">
        <v>65</v>
      </c>
      <c r="E1" s="2" t="s">
        <v>0</v>
      </c>
      <c r="F1" s="2" t="s">
        <v>66</v>
      </c>
      <c r="G1" s="2" t="s">
        <v>67</v>
      </c>
      <c r="H1" s="2" t="s">
        <v>68</v>
      </c>
    </row>
    <row r="2" spans="1:8" ht="18" customHeight="1" x14ac:dyDescent="0.25">
      <c r="A2" s="1" t="s">
        <v>1</v>
      </c>
      <c r="C2" s="2" t="s">
        <v>11</v>
      </c>
      <c r="D2" s="2" t="s">
        <v>12</v>
      </c>
      <c r="E2" s="3">
        <v>8.5</v>
      </c>
      <c r="F2" s="2">
        <v>15</v>
      </c>
      <c r="G2" s="2" t="s">
        <v>49</v>
      </c>
      <c r="H2" s="3">
        <f>Ingrédients[[#This Row],[Prix]]/Ingrédients[[#This Row],[Quantités]]</f>
        <v>0.56666666666666665</v>
      </c>
    </row>
    <row r="3" spans="1:8" ht="18" customHeight="1" x14ac:dyDescent="0.25">
      <c r="A3" s="1" t="s">
        <v>2</v>
      </c>
      <c r="C3" s="2" t="s">
        <v>11</v>
      </c>
      <c r="D3" s="2" t="s">
        <v>12</v>
      </c>
      <c r="E3" s="3">
        <v>11</v>
      </c>
      <c r="F3" s="2">
        <v>3</v>
      </c>
      <c r="G3" s="2" t="s">
        <v>24</v>
      </c>
      <c r="H3" s="3">
        <f>Ingrédients[[#This Row],[Prix]]/Ingrédients[[#This Row],[Quantités]]</f>
        <v>3.6666666666666665</v>
      </c>
    </row>
    <row r="4" spans="1:8" ht="18" customHeight="1" x14ac:dyDescent="0.25">
      <c r="A4" s="1" t="s">
        <v>3</v>
      </c>
      <c r="C4" s="2" t="s">
        <v>11</v>
      </c>
      <c r="D4" s="2" t="s">
        <v>12</v>
      </c>
      <c r="E4" s="3">
        <v>19</v>
      </c>
      <c r="F4" s="2">
        <v>15</v>
      </c>
      <c r="G4" s="2" t="s">
        <v>25</v>
      </c>
      <c r="H4" s="3">
        <f>Ingrédients[[#This Row],[Prix]]/Ingrédients[[#This Row],[Quantités]]</f>
        <v>1.2666666666666666</v>
      </c>
    </row>
    <row r="5" spans="1:8" ht="18" customHeight="1" x14ac:dyDescent="0.25">
      <c r="A5" s="1" t="s">
        <v>4</v>
      </c>
      <c r="C5" s="2" t="s">
        <v>11</v>
      </c>
      <c r="D5" s="2" t="s">
        <v>12</v>
      </c>
      <c r="E5" s="3">
        <v>8</v>
      </c>
      <c r="F5" s="2">
        <v>5</v>
      </c>
      <c r="G5" s="2" t="s">
        <v>24</v>
      </c>
      <c r="H5" s="3">
        <f>Ingrédients[[#This Row],[Prix]]/Ingrédients[[#This Row],[Quantités]]</f>
        <v>1.6</v>
      </c>
    </row>
    <row r="6" spans="1:8" ht="18" customHeight="1" x14ac:dyDescent="0.25">
      <c r="A6" s="1" t="s">
        <v>5</v>
      </c>
      <c r="B6" s="2" t="s">
        <v>19</v>
      </c>
      <c r="C6" s="2" t="s">
        <v>20</v>
      </c>
      <c r="D6" s="2" t="s">
        <v>13</v>
      </c>
      <c r="E6" s="3">
        <v>15</v>
      </c>
      <c r="F6" s="2">
        <v>4.5</v>
      </c>
      <c r="G6" s="2" t="s">
        <v>24</v>
      </c>
      <c r="H6" s="3">
        <f>Ingrédients[[#This Row],[Prix]]/Ingrédients[[#This Row],[Quantités]]</f>
        <v>3.3333333333333335</v>
      </c>
    </row>
    <row r="7" spans="1:8" ht="18" customHeight="1" x14ac:dyDescent="0.25">
      <c r="A7" s="1" t="s">
        <v>6</v>
      </c>
      <c r="B7" s="2" t="s">
        <v>18</v>
      </c>
      <c r="C7" s="2" t="s">
        <v>20</v>
      </c>
      <c r="D7" s="2" t="s">
        <v>13</v>
      </c>
      <c r="E7" s="3">
        <v>20</v>
      </c>
      <c r="F7" s="2">
        <v>25</v>
      </c>
      <c r="G7" s="2" t="s">
        <v>24</v>
      </c>
      <c r="H7" s="3">
        <f>Ingrédients[[#This Row],[Prix]]/Ingrédients[[#This Row],[Quantités]]</f>
        <v>0.8</v>
      </c>
    </row>
    <row r="8" spans="1:8" s="1" customFormat="1" ht="18" customHeight="1" x14ac:dyDescent="0.25">
      <c r="A8" s="1" t="s">
        <v>23</v>
      </c>
      <c r="B8" s="2"/>
      <c r="C8" s="2" t="s">
        <v>11</v>
      </c>
      <c r="D8" s="2" t="s">
        <v>12</v>
      </c>
      <c r="E8" s="3">
        <v>11</v>
      </c>
      <c r="F8" s="2">
        <v>40</v>
      </c>
      <c r="G8" s="2" t="s">
        <v>49</v>
      </c>
      <c r="H8" s="3">
        <f>Ingrédients[[#This Row],[Prix]]/Ingrédients[[#This Row],[Quantités]]</f>
        <v>0.27500000000000002</v>
      </c>
    </row>
    <row r="9" spans="1:8" ht="18" customHeight="1" x14ac:dyDescent="0.25">
      <c r="A9" s="1" t="s">
        <v>7</v>
      </c>
      <c r="B9" s="2" t="s">
        <v>17</v>
      </c>
      <c r="C9" s="2" t="s">
        <v>20</v>
      </c>
      <c r="D9" s="2" t="s">
        <v>13</v>
      </c>
      <c r="E9" s="3">
        <v>14.25</v>
      </c>
      <c r="F9" s="2">
        <v>12</v>
      </c>
      <c r="G9" s="2" t="s">
        <v>24</v>
      </c>
      <c r="H9" s="3">
        <f>Ingrédients[[#This Row],[Prix]]/Ingrédients[[#This Row],[Quantités]]</f>
        <v>1.1875</v>
      </c>
    </row>
    <row r="10" spans="1:8" ht="18" customHeight="1" x14ac:dyDescent="0.25">
      <c r="A10" s="1" t="s">
        <v>8</v>
      </c>
      <c r="B10" s="2" t="s">
        <v>16</v>
      </c>
      <c r="C10" s="2" t="s">
        <v>20</v>
      </c>
      <c r="D10" s="2" t="s">
        <v>13</v>
      </c>
      <c r="E10" s="3">
        <v>8.8699999999999992</v>
      </c>
      <c r="F10" s="2">
        <v>25</v>
      </c>
      <c r="G10" s="2" t="s">
        <v>24</v>
      </c>
      <c r="H10" s="3">
        <f>Ingrédients[[#This Row],[Prix]]/Ingrédients[[#This Row],[Quantités]]</f>
        <v>0.35479999999999995</v>
      </c>
    </row>
    <row r="11" spans="1:8" ht="18" customHeight="1" x14ac:dyDescent="0.25">
      <c r="A11" s="1" t="s">
        <v>9</v>
      </c>
      <c r="B11" s="2" t="s">
        <v>21</v>
      </c>
      <c r="C11" s="2" t="s">
        <v>22</v>
      </c>
      <c r="D11" s="2" t="s">
        <v>14</v>
      </c>
      <c r="E11" s="3">
        <v>19.43</v>
      </c>
      <c r="F11" s="2">
        <v>15</v>
      </c>
      <c r="G11" s="2" t="s">
        <v>24</v>
      </c>
      <c r="H11" s="3">
        <f>Ingrédients[[#This Row],[Prix]]/Ingrédients[[#This Row],[Quantités]]</f>
        <v>1.2953333333333332</v>
      </c>
    </row>
    <row r="12" spans="1:8" ht="18" customHeight="1" x14ac:dyDescent="0.25">
      <c r="A12" s="1" t="s">
        <v>42</v>
      </c>
      <c r="B12" s="2" t="s">
        <v>43</v>
      </c>
      <c r="C12" s="2" t="s">
        <v>20</v>
      </c>
      <c r="D12" s="2" t="s">
        <v>13</v>
      </c>
      <c r="E12" s="3">
        <v>12.5</v>
      </c>
      <c r="F12" s="2">
        <v>15</v>
      </c>
      <c r="G12" s="2" t="s">
        <v>24</v>
      </c>
      <c r="H12" s="3">
        <f>Ingrédients[[#This Row],[Prix]]/Ingrédients[[#This Row],[Quantités]]</f>
        <v>0.83333333333333337</v>
      </c>
    </row>
    <row r="13" spans="1:8" ht="18" customHeight="1" x14ac:dyDescent="0.25">
      <c r="A13" s="1" t="s">
        <v>52</v>
      </c>
      <c r="C13" s="2" t="s">
        <v>11</v>
      </c>
      <c r="D13" s="2" t="s">
        <v>12</v>
      </c>
      <c r="E13" s="3">
        <v>13.53</v>
      </c>
      <c r="F13" s="2">
        <v>5</v>
      </c>
      <c r="G13" s="2" t="s">
        <v>24</v>
      </c>
      <c r="H13" s="3">
        <f>Ingrédients[[#This Row],[Prix]]/Ingrédients[[#This Row],[Quantités]]</f>
        <v>2.706</v>
      </c>
    </row>
    <row r="14" spans="1:8" ht="18" customHeight="1" x14ac:dyDescent="0.25">
      <c r="A14" s="1" t="s">
        <v>53</v>
      </c>
      <c r="C14" s="2" t="s">
        <v>11</v>
      </c>
      <c r="D14" s="2" t="s">
        <v>12</v>
      </c>
      <c r="E14" s="3">
        <v>13.53</v>
      </c>
      <c r="F14" s="2">
        <v>5</v>
      </c>
      <c r="G14" s="2" t="s">
        <v>24</v>
      </c>
      <c r="H14" s="3">
        <f>Ingrédients[[#This Row],[Prix]]/Ingrédients[[#This Row],[Quantités]]</f>
        <v>2.706</v>
      </c>
    </row>
    <row r="15" spans="1:8" ht="18" customHeight="1" x14ac:dyDescent="0.25">
      <c r="A15" s="1" t="s">
        <v>10</v>
      </c>
      <c r="C15" s="2" t="s">
        <v>11</v>
      </c>
      <c r="D15" s="2" t="s">
        <v>12</v>
      </c>
      <c r="E15" s="3">
        <v>8</v>
      </c>
      <c r="F15" s="2">
        <v>10</v>
      </c>
      <c r="G15" s="2" t="s">
        <v>24</v>
      </c>
      <c r="H15" s="3">
        <f>Ingrédients[[#This Row],[Prix]]/Ingrédients[[#This Row],[Quantités]]</f>
        <v>0.8</v>
      </c>
    </row>
    <row r="16" spans="1:8" ht="18" customHeight="1" x14ac:dyDescent="0.25">
      <c r="A16" s="1" t="s">
        <v>54</v>
      </c>
      <c r="B16" s="2" t="s">
        <v>16</v>
      </c>
      <c r="C16" s="2" t="s">
        <v>20</v>
      </c>
      <c r="D16" s="2" t="s">
        <v>13</v>
      </c>
      <c r="E16" s="3">
        <v>12.97</v>
      </c>
      <c r="F16" s="2">
        <v>5</v>
      </c>
      <c r="G16" s="2" t="s">
        <v>24</v>
      </c>
      <c r="H16" s="3">
        <f>Ingrédients[[#This Row],[Prix]]/Ingrédients[[#This Row],[Quantités]]</f>
        <v>2.5940000000000003</v>
      </c>
    </row>
    <row r="17" spans="1:8" ht="18" customHeight="1" x14ac:dyDescent="0.25">
      <c r="A17" s="1" t="s">
        <v>55</v>
      </c>
      <c r="B17" s="2" t="s">
        <v>15</v>
      </c>
      <c r="C17" s="2" t="s">
        <v>20</v>
      </c>
      <c r="D17" s="2" t="s">
        <v>14</v>
      </c>
      <c r="E17" s="3">
        <v>5.61</v>
      </c>
      <c r="F17" s="2">
        <v>1.2</v>
      </c>
      <c r="G17" s="2" t="s">
        <v>24</v>
      </c>
      <c r="H17" s="3">
        <f>Ingrédients[[#This Row],[Prix]]/Ingrédients[[#This Row],[Quantités]]</f>
        <v>4.6750000000000007</v>
      </c>
    </row>
    <row r="18" spans="1:8" ht="18" customHeight="1" x14ac:dyDescent="0.25">
      <c r="A18" s="1" t="s">
        <v>51</v>
      </c>
      <c r="D18" s="2" t="s">
        <v>41</v>
      </c>
      <c r="E18" s="3">
        <v>8.99</v>
      </c>
      <c r="F18" s="2">
        <v>1</v>
      </c>
      <c r="G18" s="2" t="s">
        <v>24</v>
      </c>
      <c r="H18" s="3">
        <f>Ingrédients[[#This Row],[Prix]]/Ingrédients[[#This Row],[Quantités]]</f>
        <v>8.99</v>
      </c>
    </row>
    <row r="19" spans="1:8" ht="18" customHeight="1" x14ac:dyDescent="0.25">
      <c r="A19" s="1" t="s">
        <v>50</v>
      </c>
      <c r="C19" s="2" t="s">
        <v>40</v>
      </c>
      <c r="D19" s="2" t="s">
        <v>41</v>
      </c>
      <c r="E19" s="3">
        <v>9.99</v>
      </c>
      <c r="F19" s="2">
        <v>1</v>
      </c>
      <c r="G19" s="2" t="s">
        <v>24</v>
      </c>
      <c r="H19" s="3">
        <f>Ingrédients[[#This Row],[Prix]]/Ingrédients[[#This Row],[Quantités]]</f>
        <v>9.99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BE1A29-08CE-49F3-B79D-4EBC8EFC8E04}">
  <sheetPr codeName="Feuil2"/>
  <dimension ref="A1:N26"/>
  <sheetViews>
    <sheetView zoomScaleNormal="100" workbookViewId="0">
      <selection activeCell="A2" sqref="A2:B15"/>
    </sheetView>
  </sheetViews>
  <sheetFormatPr baseColWidth="10" defaultColWidth="9.140625" defaultRowHeight="15.75" x14ac:dyDescent="0.25"/>
  <cols>
    <col min="1" max="1" width="14" style="24" customWidth="1"/>
    <col min="2" max="2" width="21.42578125" style="24" customWidth="1"/>
    <col min="3" max="3" width="16.5703125" style="24" bestFit="1" customWidth="1"/>
    <col min="4" max="10" width="13.28515625" style="24" customWidth="1"/>
    <col min="11" max="12" width="11.28515625" style="24" customWidth="1"/>
    <col min="13" max="16384" width="9.140625" style="24"/>
  </cols>
  <sheetData>
    <row r="1" spans="1:14" ht="32.25" customHeight="1" x14ac:dyDescent="0.25">
      <c r="A1" s="25" t="s">
        <v>47</v>
      </c>
      <c r="B1" s="25" t="s">
        <v>48</v>
      </c>
      <c r="C1" s="25" t="s">
        <v>36</v>
      </c>
      <c r="D1" s="25" t="s">
        <v>29</v>
      </c>
      <c r="E1" s="25" t="s">
        <v>30</v>
      </c>
      <c r="F1" s="25" t="s">
        <v>57</v>
      </c>
      <c r="G1" s="25" t="s">
        <v>56</v>
      </c>
      <c r="H1" s="25" t="s">
        <v>62</v>
      </c>
      <c r="I1" s="25" t="s">
        <v>46</v>
      </c>
      <c r="J1" s="25" t="s">
        <v>33</v>
      </c>
      <c r="K1" s="25" t="s">
        <v>32</v>
      </c>
      <c r="L1" s="25" t="s">
        <v>30</v>
      </c>
      <c r="M1" s="26"/>
      <c r="N1" s="23"/>
    </row>
    <row r="2" spans="1:14" x14ac:dyDescent="0.25">
      <c r="A2" s="30">
        <v>4567</v>
      </c>
      <c r="B2" s="31" t="s">
        <v>26</v>
      </c>
      <c r="C2" s="32" t="s">
        <v>9</v>
      </c>
      <c r="D2" s="31">
        <v>3</v>
      </c>
      <c r="E2" s="33" t="str">
        <f>IFERROR(VLOOKUP(C2,Ingrédients[[Ingrédients]:[Unités]],7,FALSE),"")</f>
        <v>Kilos / Litres</v>
      </c>
      <c r="F2" s="31"/>
      <c r="G2" s="31"/>
      <c r="H2" s="31"/>
      <c r="I2" s="31"/>
      <c r="J2" s="31"/>
      <c r="K2" s="31"/>
      <c r="L2" s="34"/>
      <c r="M2" s="26"/>
      <c r="N2" s="23"/>
    </row>
    <row r="3" spans="1:14" x14ac:dyDescent="0.25">
      <c r="A3" s="35"/>
      <c r="B3" s="27"/>
      <c r="C3" s="28" t="s">
        <v>50</v>
      </c>
      <c r="D3" s="27">
        <v>1.3</v>
      </c>
      <c r="E3" s="29" t="str">
        <f>IFERROR(VLOOKUP(C3,Ingrédients[[Ingrédients]:[Unités]],7,FALSE),"")</f>
        <v>Kilos / Litres</v>
      </c>
      <c r="F3" s="27"/>
      <c r="G3" s="27"/>
      <c r="H3" s="27"/>
      <c r="I3" s="27"/>
      <c r="J3" s="27"/>
      <c r="K3" s="27"/>
      <c r="L3" s="36"/>
      <c r="M3" s="26"/>
      <c r="N3" s="23"/>
    </row>
    <row r="4" spans="1:14" x14ac:dyDescent="0.25">
      <c r="A4" s="35"/>
      <c r="B4" s="27"/>
      <c r="C4" s="28" t="s">
        <v>8</v>
      </c>
      <c r="D4" s="27">
        <v>0.02</v>
      </c>
      <c r="E4" s="29" t="str">
        <f>IFERROR(VLOOKUP(C4,Ingrédients[[Ingrédients]:[Unités]],7,FALSE),"")</f>
        <v>Kilos / Litres</v>
      </c>
      <c r="F4" s="27"/>
      <c r="G4" s="27"/>
      <c r="H4" s="27"/>
      <c r="I4" s="27"/>
      <c r="J4" s="27"/>
      <c r="K4" s="27"/>
      <c r="L4" s="36"/>
      <c r="M4" s="26"/>
      <c r="N4" s="23"/>
    </row>
    <row r="5" spans="1:14" x14ac:dyDescent="0.25">
      <c r="A5" s="37"/>
      <c r="B5" s="38"/>
      <c r="C5" s="39" t="s">
        <v>7</v>
      </c>
      <c r="D5" s="38">
        <v>0.04</v>
      </c>
      <c r="E5" s="40" t="str">
        <f>IFERROR(VLOOKUP(C5,Ingrédients[[Ingrédients]:[Unités]],7,FALSE),"")</f>
        <v>Kilos / Litres</v>
      </c>
      <c r="F5" s="38"/>
      <c r="G5" s="38"/>
      <c r="H5" s="38"/>
      <c r="I5" s="38"/>
      <c r="J5" s="38"/>
      <c r="K5" s="38"/>
      <c r="L5" s="41"/>
      <c r="M5" s="26"/>
      <c r="N5" s="23"/>
    </row>
    <row r="6" spans="1:14" x14ac:dyDescent="0.25">
      <c r="A6" s="30">
        <v>4578</v>
      </c>
      <c r="B6" s="31" t="s">
        <v>39</v>
      </c>
      <c r="C6" s="32" t="s">
        <v>51</v>
      </c>
      <c r="D6" s="31">
        <v>1</v>
      </c>
      <c r="E6" s="42" t="str">
        <f>IFERROR(VLOOKUP(C6,Ingrédients[[Ingrédients]:[Unités]],7,FALSE),"")</f>
        <v>Kilos / Litres</v>
      </c>
      <c r="F6" s="31"/>
      <c r="G6" s="31"/>
      <c r="H6" s="31"/>
      <c r="I6" s="31"/>
      <c r="J6" s="31"/>
      <c r="K6" s="31"/>
      <c r="L6" s="34"/>
      <c r="M6" s="26"/>
      <c r="N6" s="23"/>
    </row>
    <row r="7" spans="1:14" x14ac:dyDescent="0.25">
      <c r="A7" s="43"/>
      <c r="B7" s="26"/>
      <c r="C7" s="28" t="s">
        <v>3</v>
      </c>
      <c r="D7" s="26">
        <v>2</v>
      </c>
      <c r="E7" s="29" t="str">
        <f>IFERROR(VLOOKUP(C7,Ingrédients[[Ingrédients]:[Unités]],7,FALSE),"")</f>
        <v>Pieces</v>
      </c>
      <c r="F7" s="26"/>
      <c r="G7" s="26"/>
      <c r="H7" s="26"/>
      <c r="I7" s="26"/>
      <c r="J7" s="26"/>
      <c r="K7" s="26"/>
      <c r="L7" s="44"/>
      <c r="M7" s="26"/>
      <c r="N7" s="23"/>
    </row>
    <row r="8" spans="1:14" x14ac:dyDescent="0.25">
      <c r="A8" s="43"/>
      <c r="B8" s="26"/>
      <c r="C8" s="28" t="s">
        <v>2</v>
      </c>
      <c r="D8" s="26">
        <v>0.5</v>
      </c>
      <c r="E8" s="29" t="str">
        <f>IFERROR(VLOOKUP(C8,Ingrédients[[Ingrédients]:[Unités]],7,FALSE),"")</f>
        <v>Kilos / Litres</v>
      </c>
      <c r="F8" s="26"/>
      <c r="G8" s="26"/>
      <c r="H8" s="26"/>
      <c r="I8" s="26"/>
      <c r="J8" s="26"/>
      <c r="K8" s="26"/>
      <c r="L8" s="44"/>
      <c r="M8" s="26"/>
      <c r="N8" s="23"/>
    </row>
    <row r="9" spans="1:14" x14ac:dyDescent="0.25">
      <c r="A9" s="43"/>
      <c r="B9" s="26"/>
      <c r="C9" s="28" t="s">
        <v>5</v>
      </c>
      <c r="D9" s="26">
        <v>0.1</v>
      </c>
      <c r="E9" s="29" t="str">
        <f>IFERROR(VLOOKUP(C9,Ingrédients[[Ingrédients]:[Unités]],7,FALSE),"")</f>
        <v>Kilos / Litres</v>
      </c>
      <c r="F9" s="26"/>
      <c r="G9" s="26"/>
      <c r="H9" s="26"/>
      <c r="I9" s="26"/>
      <c r="J9" s="26"/>
      <c r="K9" s="26"/>
      <c r="L9" s="44"/>
      <c r="M9" s="26"/>
      <c r="N9" s="23"/>
    </row>
    <row r="10" spans="1:14" x14ac:dyDescent="0.25">
      <c r="A10" s="43"/>
      <c r="B10" s="26"/>
      <c r="C10" s="28" t="s">
        <v>54</v>
      </c>
      <c r="D10" s="26">
        <v>0.02</v>
      </c>
      <c r="E10" s="29" t="str">
        <f>IFERROR(VLOOKUP(C10,Ingrédients[[Ingrédients]:[Unités]],7,FALSE),"")</f>
        <v>Kilos / Litres</v>
      </c>
      <c r="F10" s="26"/>
      <c r="G10" s="26"/>
      <c r="H10" s="26"/>
      <c r="I10" s="26"/>
      <c r="J10" s="26"/>
      <c r="K10" s="26"/>
      <c r="L10" s="44"/>
      <c r="M10" s="26"/>
      <c r="N10" s="23"/>
    </row>
    <row r="11" spans="1:14" x14ac:dyDescent="0.25">
      <c r="A11" s="45"/>
      <c r="B11" s="46"/>
      <c r="C11" s="39" t="s">
        <v>55</v>
      </c>
      <c r="D11" s="46">
        <v>0.15</v>
      </c>
      <c r="E11" s="40" t="str">
        <f>IFERROR(VLOOKUP(C11,Ingrédients[[Ingrédients]:[Unités]],7,FALSE),"")</f>
        <v>Kilos / Litres</v>
      </c>
      <c r="F11" s="46"/>
      <c r="G11" s="46"/>
      <c r="H11" s="46"/>
      <c r="I11" s="46"/>
      <c r="J11" s="46"/>
      <c r="K11" s="46"/>
      <c r="L11" s="47"/>
      <c r="M11" s="26"/>
      <c r="N11" s="23"/>
    </row>
    <row r="12" spans="1:14" x14ac:dyDescent="0.25">
      <c r="A12" s="30">
        <v>1236</v>
      </c>
      <c r="B12" s="31" t="s">
        <v>28</v>
      </c>
      <c r="C12" s="32" t="s">
        <v>1</v>
      </c>
      <c r="D12" s="31">
        <v>150</v>
      </c>
      <c r="E12" s="42" t="str">
        <f>IFERROR(VLOOKUP(C12,Ingrédients[[Ingrédients]:[Unités]],7,FALSE),"")</f>
        <v>Pièces</v>
      </c>
      <c r="F12" s="31"/>
      <c r="G12" s="31"/>
      <c r="H12" s="31"/>
      <c r="I12" s="31"/>
      <c r="J12" s="31"/>
      <c r="K12" s="31"/>
      <c r="L12" s="34"/>
      <c r="M12" s="26"/>
      <c r="N12" s="23"/>
    </row>
    <row r="13" spans="1:14" x14ac:dyDescent="0.25">
      <c r="A13" s="35"/>
      <c r="B13" s="27"/>
      <c r="C13" s="28" t="s">
        <v>7</v>
      </c>
      <c r="D13" s="27">
        <v>2.2999999999999998</v>
      </c>
      <c r="E13" s="29" t="str">
        <f>IFERROR(VLOOKUP(C13,Ingrédients[[Ingrédients]:[Unités]],7,FALSE),"")</f>
        <v>Kilos / Litres</v>
      </c>
      <c r="F13" s="27"/>
      <c r="G13" s="27"/>
      <c r="H13" s="27"/>
      <c r="I13" s="27"/>
      <c r="J13" s="27"/>
      <c r="K13" s="27"/>
      <c r="L13" s="36"/>
      <c r="M13" s="26"/>
      <c r="N13" s="23"/>
    </row>
    <row r="14" spans="1:14" x14ac:dyDescent="0.25">
      <c r="A14" s="37"/>
      <c r="B14" s="38"/>
      <c r="C14" s="39" t="s">
        <v>10</v>
      </c>
      <c r="D14" s="38">
        <v>0.5</v>
      </c>
      <c r="E14" s="40" t="str">
        <f>IFERROR(VLOOKUP(C14,Ingrédients[[Ingrédients]:[Unités]],7,FALSE),"")</f>
        <v>Kilos / Litres</v>
      </c>
      <c r="F14" s="38"/>
      <c r="G14" s="38"/>
      <c r="H14" s="38"/>
      <c r="I14" s="38"/>
      <c r="J14" s="38"/>
      <c r="K14" s="38"/>
      <c r="L14" s="41"/>
      <c r="M14" s="26"/>
      <c r="N14" s="23"/>
    </row>
    <row r="15" spans="1:14" x14ac:dyDescent="0.25">
      <c r="A15" s="48">
        <v>1000</v>
      </c>
      <c r="B15" s="49" t="s">
        <v>27</v>
      </c>
      <c r="C15" s="50" t="s">
        <v>2</v>
      </c>
      <c r="D15" s="49">
        <v>100</v>
      </c>
      <c r="E15" s="51" t="str">
        <f>IFERROR(VLOOKUP(C15,Ingrédients[[Ingrédients]:[Unités]],7,FALSE),"")</f>
        <v>Kilos / Litres</v>
      </c>
      <c r="F15" s="49"/>
      <c r="G15" s="49"/>
      <c r="H15" s="49"/>
      <c r="I15" s="49"/>
      <c r="J15" s="49"/>
      <c r="K15" s="49"/>
      <c r="L15" s="52"/>
      <c r="M15" s="26"/>
      <c r="N15" s="23"/>
    </row>
    <row r="16" spans="1:14" x14ac:dyDescent="0.25">
      <c r="A16" s="26"/>
      <c r="B16" s="26"/>
      <c r="C16" s="26"/>
      <c r="D16" s="26"/>
      <c r="E16" s="26"/>
      <c r="F16" s="26"/>
      <c r="G16" s="26"/>
      <c r="H16" s="26"/>
      <c r="I16" s="26"/>
      <c r="J16" s="26"/>
      <c r="K16" s="26"/>
      <c r="L16" s="26"/>
      <c r="M16" s="26"/>
      <c r="N16" s="23"/>
    </row>
    <row r="17" spans="1:14" x14ac:dyDescent="0.25">
      <c r="A17" s="26"/>
      <c r="B17" s="26"/>
      <c r="C17" s="26"/>
      <c r="D17" s="26"/>
      <c r="E17" s="26"/>
      <c r="F17" s="26"/>
      <c r="G17" s="26"/>
      <c r="H17" s="26"/>
      <c r="I17" s="26"/>
      <c r="J17" s="26"/>
      <c r="K17" s="26"/>
      <c r="L17" s="26"/>
      <c r="M17" s="26"/>
      <c r="N17" s="23"/>
    </row>
    <row r="18" spans="1:14" x14ac:dyDescent="0.25">
      <c r="A18" s="26"/>
      <c r="B18" s="26"/>
      <c r="C18" s="26"/>
      <c r="D18" s="26"/>
      <c r="E18" s="26"/>
      <c r="F18" s="26"/>
      <c r="G18" s="26"/>
      <c r="H18" s="26"/>
      <c r="I18" s="26"/>
      <c r="J18" s="26"/>
      <c r="K18" s="26"/>
      <c r="L18" s="26"/>
      <c r="M18" s="26"/>
      <c r="N18" s="23"/>
    </row>
    <row r="19" spans="1:14" x14ac:dyDescent="0.25">
      <c r="A19" s="26"/>
      <c r="B19" s="26"/>
      <c r="C19" s="26"/>
      <c r="D19" s="26"/>
      <c r="E19" s="26"/>
      <c r="F19" s="26"/>
      <c r="I19" s="26"/>
      <c r="J19" s="26"/>
      <c r="K19" s="26"/>
      <c r="L19" s="26"/>
      <c r="M19" s="26"/>
      <c r="N19" s="23"/>
    </row>
    <row r="20" spans="1:14" x14ac:dyDescent="0.25">
      <c r="A20" s="23"/>
      <c r="B20" s="23"/>
      <c r="C20" s="23"/>
      <c r="D20" s="23"/>
      <c r="E20" s="23"/>
      <c r="F20" s="23"/>
      <c r="G20" s="23"/>
      <c r="H20" s="23"/>
      <c r="I20" s="23"/>
      <c r="J20" s="23"/>
      <c r="K20" s="23"/>
      <c r="L20" s="23"/>
      <c r="M20" s="23"/>
      <c r="N20" s="23"/>
    </row>
    <row r="21" spans="1:14" x14ac:dyDescent="0.25">
      <c r="A21" s="23"/>
      <c r="B21" s="23"/>
      <c r="C21" s="23"/>
      <c r="D21" s="23"/>
      <c r="E21" s="23"/>
      <c r="F21" s="23"/>
      <c r="G21" s="23"/>
      <c r="H21" s="23"/>
      <c r="I21" s="23"/>
      <c r="J21" s="23"/>
      <c r="K21" s="23"/>
      <c r="L21" s="23"/>
      <c r="M21" s="23"/>
      <c r="N21" s="23"/>
    </row>
    <row r="22" spans="1:14" x14ac:dyDescent="0.25">
      <c r="A22" s="23"/>
      <c r="B22" s="23"/>
      <c r="C22" s="23"/>
      <c r="D22" s="23"/>
      <c r="E22" s="23"/>
      <c r="F22" s="23"/>
      <c r="G22" s="23"/>
      <c r="H22" s="23"/>
      <c r="I22" s="23"/>
      <c r="J22" s="23"/>
      <c r="K22" s="23"/>
      <c r="L22" s="23"/>
      <c r="M22" s="23"/>
      <c r="N22" s="23"/>
    </row>
    <row r="23" spans="1:14" x14ac:dyDescent="0.25">
      <c r="A23" s="23"/>
      <c r="B23" s="23"/>
      <c r="C23" s="23"/>
      <c r="D23" s="23"/>
      <c r="E23" s="23"/>
      <c r="F23" s="23"/>
      <c r="G23" s="23"/>
      <c r="H23" s="23"/>
      <c r="I23" s="23"/>
      <c r="J23" s="23"/>
      <c r="K23" s="23"/>
      <c r="L23" s="23"/>
      <c r="M23" s="23"/>
      <c r="N23" s="23"/>
    </row>
    <row r="24" spans="1:14" x14ac:dyDescent="0.25">
      <c r="A24" s="23"/>
      <c r="B24" s="23"/>
      <c r="C24" s="23"/>
      <c r="D24" s="23"/>
      <c r="E24" s="23"/>
      <c r="F24" s="23"/>
      <c r="G24" s="23"/>
      <c r="H24" s="23"/>
      <c r="I24" s="23"/>
      <c r="J24" s="23"/>
      <c r="K24" s="23"/>
      <c r="L24" s="23"/>
      <c r="M24" s="23"/>
      <c r="N24" s="23"/>
    </row>
    <row r="25" spans="1:14" x14ac:dyDescent="0.25">
      <c r="A25" s="23"/>
      <c r="B25" s="23"/>
      <c r="C25" s="23"/>
      <c r="D25" s="23"/>
      <c r="E25" s="23"/>
      <c r="F25" s="23"/>
      <c r="G25" s="23"/>
      <c r="H25" s="23"/>
      <c r="I25" s="23"/>
      <c r="J25" s="23"/>
      <c r="K25" s="23"/>
      <c r="L25" s="23"/>
      <c r="M25" s="23"/>
      <c r="N25" s="23"/>
    </row>
    <row r="26" spans="1:14" x14ac:dyDescent="0.25">
      <c r="A26" s="23"/>
      <c r="B26" s="23"/>
      <c r="C26" s="23"/>
      <c r="D26" s="23"/>
      <c r="E26" s="23"/>
      <c r="F26" s="23"/>
      <c r="G26" s="23"/>
      <c r="H26" s="23"/>
      <c r="I26" s="23"/>
      <c r="J26" s="23"/>
      <c r="K26" s="23"/>
      <c r="L26" s="23"/>
      <c r="M26" s="23"/>
      <c r="N26" s="23"/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9E5BC5C-ADB6-4810-83DA-057A540BFAAE}">
          <x14:formula1>
            <xm:f>Ingrédients!$A$2:$A$19</xm:f>
          </x14:formula1>
          <xm:sqref>C2:C20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04BE65-7336-4952-B052-3C8E5E03E250}">
  <dimension ref="A4:I13"/>
  <sheetViews>
    <sheetView tabSelected="1" workbookViewId="0">
      <selection activeCell="J13" sqref="J13"/>
    </sheetView>
  </sheetViews>
  <sheetFormatPr baseColWidth="10" defaultRowHeight="15" x14ac:dyDescent="0.25"/>
  <cols>
    <col min="1" max="1" width="10.28515625" customWidth="1"/>
    <col min="2" max="2" width="27.7109375" customWidth="1"/>
    <col min="3" max="4" width="17.7109375" customWidth="1"/>
    <col min="5" max="5" width="12.28515625" customWidth="1"/>
    <col min="6" max="6" width="20" customWidth="1"/>
    <col min="7" max="8" width="17.7109375" customWidth="1"/>
  </cols>
  <sheetData>
    <row r="4" spans="1:9" ht="39.75" customHeight="1" x14ac:dyDescent="0.25">
      <c r="A4" s="67" t="s">
        <v>78</v>
      </c>
      <c r="B4" s="66" t="s">
        <v>74</v>
      </c>
      <c r="C4" s="67" t="s">
        <v>77</v>
      </c>
      <c r="D4" s="66" t="s">
        <v>70</v>
      </c>
      <c r="E4" s="67" t="s">
        <v>75</v>
      </c>
      <c r="F4" s="67" t="s">
        <v>76</v>
      </c>
      <c r="G4" s="66" t="s">
        <v>73</v>
      </c>
      <c r="H4" s="66" t="s">
        <v>71</v>
      </c>
      <c r="I4" s="66" t="s">
        <v>72</v>
      </c>
    </row>
    <row r="5" spans="1:9" ht="24" customHeight="1" x14ac:dyDescent="0.25">
      <c r="A5" s="63">
        <v>4567</v>
      </c>
      <c r="B5" s="63" t="s">
        <v>26</v>
      </c>
      <c r="C5" s="6">
        <v>5.2</v>
      </c>
      <c r="D5" s="64">
        <v>45.21</v>
      </c>
      <c r="E5" s="6">
        <v>12</v>
      </c>
      <c r="F5" s="6">
        <v>430</v>
      </c>
      <c r="G5" s="64">
        <f>(F5*D5)/CONVERT(C5,"kg","g")</f>
        <v>3.7385192307692305</v>
      </c>
      <c r="H5" s="64">
        <v>4.99</v>
      </c>
      <c r="I5" s="65">
        <f>(H5-G5)/H5</f>
        <v>0.25079774934484361</v>
      </c>
    </row>
    <row r="6" spans="1:9" ht="24" customHeight="1" x14ac:dyDescent="0.25">
      <c r="A6" s="63">
        <v>4578</v>
      </c>
      <c r="B6" s="63" t="s">
        <v>39</v>
      </c>
      <c r="C6" s="6">
        <v>4.8899999999999997</v>
      </c>
      <c r="D6" s="64">
        <v>36.72</v>
      </c>
      <c r="E6" s="6">
        <v>11</v>
      </c>
      <c r="F6" s="6">
        <v>445</v>
      </c>
      <c r="G6" s="64">
        <f t="shared" ref="G6:G8" si="0">(F6*D6)/CONVERT(C6,"kg","g")</f>
        <v>3.3415950920245399</v>
      </c>
      <c r="H6" s="64">
        <v>3.49</v>
      </c>
      <c r="I6" s="65">
        <f t="shared" ref="I6:I8" si="1">(H6-G6)/H6</f>
        <v>4.2522896268040213E-2</v>
      </c>
    </row>
    <row r="7" spans="1:9" ht="24" customHeight="1" x14ac:dyDescent="0.25">
      <c r="A7" s="63">
        <v>1236</v>
      </c>
      <c r="B7" s="63" t="s">
        <v>28</v>
      </c>
      <c r="C7" s="6">
        <v>5.63</v>
      </c>
      <c r="D7" s="64">
        <v>11.48</v>
      </c>
      <c r="E7" s="6">
        <v>15</v>
      </c>
      <c r="F7" s="6">
        <v>375</v>
      </c>
      <c r="G7" s="64">
        <f t="shared" si="0"/>
        <v>0.76465364120781532</v>
      </c>
      <c r="H7" s="64">
        <v>2.99</v>
      </c>
      <c r="I7" s="65">
        <f t="shared" si="1"/>
        <v>0.74426299625156678</v>
      </c>
    </row>
    <row r="8" spans="1:9" ht="24" customHeight="1" x14ac:dyDescent="0.25">
      <c r="A8" s="63">
        <v>1000</v>
      </c>
      <c r="B8" s="63" t="s">
        <v>27</v>
      </c>
      <c r="C8" s="6">
        <v>4.28</v>
      </c>
      <c r="D8" s="64">
        <v>8.9700000000000006</v>
      </c>
      <c r="E8" s="6">
        <v>10</v>
      </c>
      <c r="F8" s="6">
        <v>400</v>
      </c>
      <c r="G8" s="64">
        <f t="shared" si="0"/>
        <v>0.83831775700934585</v>
      </c>
      <c r="H8" s="64">
        <v>2.99</v>
      </c>
      <c r="I8" s="65">
        <f t="shared" si="1"/>
        <v>0.71962616822429903</v>
      </c>
    </row>
    <row r="12" spans="1:9" x14ac:dyDescent="0.25">
      <c r="F12" s="62"/>
    </row>
    <row r="13" spans="1:9" x14ac:dyDescent="0.25">
      <c r="G13" s="62"/>
    </row>
  </sheetData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D5EE3D-A03B-46DF-9476-75CCD31AEC2E}">
  <sheetPr codeName="Feuil3"/>
  <dimension ref="A1:AZ34"/>
  <sheetViews>
    <sheetView workbookViewId="0">
      <selection activeCell="L6" sqref="L6"/>
    </sheetView>
  </sheetViews>
  <sheetFormatPr baseColWidth="10" defaultColWidth="9.140625" defaultRowHeight="15" x14ac:dyDescent="0.25"/>
  <cols>
    <col min="1" max="1" width="12.42578125" bestFit="1" customWidth="1"/>
    <col min="2" max="2" width="12.140625" customWidth="1"/>
    <col min="4" max="4" width="13.140625" customWidth="1"/>
    <col min="6" max="6" width="11" customWidth="1"/>
    <col min="7" max="7" width="9.5703125" customWidth="1"/>
    <col min="9" max="9" width="12.5703125" customWidth="1"/>
    <col min="52" max="52" width="33.7109375" bestFit="1" customWidth="1"/>
  </cols>
  <sheetData>
    <row r="1" spans="1:52" ht="38.1" customHeight="1" thickBot="1" x14ac:dyDescent="0.3">
      <c r="A1" s="68" t="s">
        <v>35</v>
      </c>
      <c r="B1" s="69"/>
      <c r="C1" s="69"/>
      <c r="D1" s="69"/>
      <c r="E1" s="69"/>
      <c r="F1" s="69"/>
      <c r="G1" s="69"/>
      <c r="H1" s="69"/>
      <c r="I1" s="70"/>
      <c r="AZ1" t="s">
        <v>69</v>
      </c>
    </row>
    <row r="2" spans="1:52" ht="15.75" thickBot="1" x14ac:dyDescent="0.3">
      <c r="A2" s="7"/>
      <c r="B2" s="8"/>
      <c r="C2" s="8"/>
      <c r="D2" s="8"/>
      <c r="E2" s="8"/>
      <c r="F2" s="8"/>
      <c r="G2" s="8"/>
      <c r="H2" s="8"/>
      <c r="I2" s="9"/>
      <c r="AZ2">
        <v>4567</v>
      </c>
    </row>
    <row r="3" spans="1:52" ht="15.75" thickBot="1" x14ac:dyDescent="0.3">
      <c r="A3" s="18" t="s">
        <v>58</v>
      </c>
      <c r="B3" s="61">
        <v>4578</v>
      </c>
      <c r="C3" s="14" t="s">
        <v>34</v>
      </c>
      <c r="D3" s="13"/>
      <c r="E3" s="14" t="s">
        <v>31</v>
      </c>
      <c r="F3" s="60" t="str">
        <f>VLOOKUP(B3,Recettes!A:B,2,0)</f>
        <v>Boulettes de poisson</v>
      </c>
      <c r="G3" s="60"/>
      <c r="H3" s="14" t="s">
        <v>32</v>
      </c>
      <c r="I3" s="19"/>
      <c r="AZ3">
        <v>4578</v>
      </c>
    </row>
    <row r="4" spans="1:52" x14ac:dyDescent="0.25">
      <c r="A4" s="7"/>
      <c r="B4" s="8"/>
      <c r="C4" s="8"/>
      <c r="D4" s="8"/>
      <c r="E4" s="8"/>
      <c r="F4" s="8"/>
      <c r="G4" s="8"/>
      <c r="H4" s="8"/>
      <c r="I4" s="9"/>
      <c r="AZ4">
        <v>1236</v>
      </c>
    </row>
    <row r="5" spans="1:52" x14ac:dyDescent="0.25">
      <c r="A5" s="7"/>
      <c r="B5" s="8"/>
      <c r="C5" s="8"/>
      <c r="D5" s="8"/>
      <c r="E5" s="8"/>
      <c r="F5" s="8"/>
      <c r="G5" s="8"/>
      <c r="H5" s="8"/>
      <c r="I5" s="9"/>
      <c r="AZ5">
        <v>1000</v>
      </c>
    </row>
    <row r="6" spans="1:52" x14ac:dyDescent="0.25">
      <c r="A6" s="71" t="s">
        <v>36</v>
      </c>
      <c r="B6" s="72"/>
      <c r="C6" s="73"/>
      <c r="D6" s="54" t="s">
        <v>37</v>
      </c>
      <c r="E6" s="55" t="s">
        <v>61</v>
      </c>
      <c r="F6" s="56" t="s">
        <v>38</v>
      </c>
      <c r="G6" s="8"/>
      <c r="H6" s="8"/>
      <c r="I6" s="9"/>
    </row>
    <row r="7" spans="1:52" x14ac:dyDescent="0.25">
      <c r="A7" s="77" t="s">
        <v>51</v>
      </c>
      <c r="B7" s="78"/>
      <c r="C7" s="79"/>
      <c r="D7" s="57">
        <f>IFERROR(VLOOKUP(A7,Ingrédients[#All],8,0),"")</f>
        <v>8.99</v>
      </c>
      <c r="E7" s="59">
        <v>1</v>
      </c>
      <c r="F7" s="57">
        <f>IFERROR(D7*E7,"")</f>
        <v>8.99</v>
      </c>
      <c r="G7" s="8"/>
      <c r="H7" s="8"/>
      <c r="I7" s="9"/>
    </row>
    <row r="8" spans="1:52" x14ac:dyDescent="0.25">
      <c r="A8" s="77" t="s">
        <v>3</v>
      </c>
      <c r="B8" s="78"/>
      <c r="C8" s="79"/>
      <c r="D8" s="58">
        <f>IFERROR(VLOOKUP(A8,Ingrédients[#All],8,0),"")</f>
        <v>1.2666666666666666</v>
      </c>
      <c r="E8" s="59">
        <v>2</v>
      </c>
      <c r="F8" s="58">
        <f t="shared" ref="F8:F18" si="0">IFERROR(D8*E8,"")</f>
        <v>2.5333333333333332</v>
      </c>
      <c r="G8" s="8"/>
      <c r="H8" s="8"/>
      <c r="I8" s="9"/>
    </row>
    <row r="9" spans="1:52" x14ac:dyDescent="0.25">
      <c r="A9" s="77" t="s">
        <v>2</v>
      </c>
      <c r="B9" s="78"/>
      <c r="C9" s="79"/>
      <c r="D9" s="58">
        <f>IFERROR(VLOOKUP(A9,Ingrédients[#All],8,0),"")</f>
        <v>3.6666666666666665</v>
      </c>
      <c r="E9" s="59">
        <v>0.5</v>
      </c>
      <c r="F9" s="58">
        <f t="shared" si="0"/>
        <v>1.8333333333333333</v>
      </c>
      <c r="G9" s="8"/>
      <c r="H9" s="8"/>
      <c r="I9" s="9"/>
    </row>
    <row r="10" spans="1:52" x14ac:dyDescent="0.25">
      <c r="A10" s="77" t="s">
        <v>5</v>
      </c>
      <c r="B10" s="78"/>
      <c r="C10" s="79"/>
      <c r="D10" s="58">
        <f>IFERROR(VLOOKUP(A10,Ingrédients[#All],8,0),"")</f>
        <v>3.3333333333333335</v>
      </c>
      <c r="E10" s="59">
        <v>0.1</v>
      </c>
      <c r="F10" s="58">
        <f t="shared" si="0"/>
        <v>0.33333333333333337</v>
      </c>
      <c r="G10" s="8"/>
      <c r="H10" s="8"/>
      <c r="I10" s="9"/>
    </row>
    <row r="11" spans="1:52" x14ac:dyDescent="0.25">
      <c r="A11" s="77" t="s">
        <v>54</v>
      </c>
      <c r="B11" s="78"/>
      <c r="C11" s="79"/>
      <c r="D11" s="58">
        <f>IFERROR(VLOOKUP(A11,Ingrédients[#All],8,0),"")</f>
        <v>2.5940000000000003</v>
      </c>
      <c r="E11" s="59">
        <v>0.02</v>
      </c>
      <c r="F11" s="58">
        <f t="shared" si="0"/>
        <v>5.1880000000000009E-2</v>
      </c>
      <c r="G11" s="8"/>
      <c r="H11" s="8"/>
      <c r="I11" s="9"/>
    </row>
    <row r="12" spans="1:52" x14ac:dyDescent="0.25">
      <c r="A12" s="77" t="s">
        <v>55</v>
      </c>
      <c r="B12" s="78"/>
      <c r="C12" s="79"/>
      <c r="D12" s="58">
        <f>IFERROR(VLOOKUP(A12,Ingrédients[#All],8,0),"")</f>
        <v>4.6750000000000007</v>
      </c>
      <c r="E12" s="59">
        <v>0.15</v>
      </c>
      <c r="F12" s="58">
        <f t="shared" si="0"/>
        <v>0.70125000000000004</v>
      </c>
      <c r="G12" s="8"/>
      <c r="H12" s="8"/>
      <c r="I12" s="9"/>
    </row>
    <row r="13" spans="1:52" x14ac:dyDescent="0.25">
      <c r="A13" s="77"/>
      <c r="B13" s="78"/>
      <c r="C13" s="79"/>
      <c r="D13" s="58" t="str">
        <f>IFERROR(VLOOKUP(A13,Ingrédients[#All],8,0),"")</f>
        <v/>
      </c>
      <c r="E13" s="59"/>
      <c r="F13" s="58" t="str">
        <f t="shared" si="0"/>
        <v/>
      </c>
      <c r="G13" s="8"/>
      <c r="H13" s="8"/>
      <c r="I13" s="9"/>
    </row>
    <row r="14" spans="1:52" x14ac:dyDescent="0.25">
      <c r="A14" s="77"/>
      <c r="B14" s="78"/>
      <c r="C14" s="79"/>
      <c r="D14" s="58" t="str">
        <f>IFERROR(VLOOKUP(A14,Ingrédients[#All],8,0),"")</f>
        <v/>
      </c>
      <c r="E14" s="59"/>
      <c r="F14" s="58" t="str">
        <f t="shared" si="0"/>
        <v/>
      </c>
      <c r="G14" s="8"/>
      <c r="H14" s="8"/>
      <c r="I14" s="9"/>
    </row>
    <row r="15" spans="1:52" x14ac:dyDescent="0.25">
      <c r="A15" s="77"/>
      <c r="B15" s="78"/>
      <c r="C15" s="79"/>
      <c r="D15" s="58" t="str">
        <f>IFERROR(VLOOKUP(A15,Ingrédients[#All],8,0),"")</f>
        <v/>
      </c>
      <c r="E15" s="59"/>
      <c r="F15" s="58" t="str">
        <f t="shared" si="0"/>
        <v/>
      </c>
      <c r="G15" s="8"/>
      <c r="H15" s="8"/>
      <c r="I15" s="9"/>
    </row>
    <row r="16" spans="1:52" x14ac:dyDescent="0.25">
      <c r="A16" s="77"/>
      <c r="B16" s="78"/>
      <c r="C16" s="79"/>
      <c r="D16" s="58" t="str">
        <f>IFERROR(VLOOKUP(A16,Ingrédients[#All],8,0),"")</f>
        <v/>
      </c>
      <c r="E16" s="59"/>
      <c r="F16" s="58" t="str">
        <f t="shared" si="0"/>
        <v/>
      </c>
      <c r="G16" s="8"/>
      <c r="H16" s="8"/>
      <c r="I16" s="9"/>
    </row>
    <row r="17" spans="1:9" x14ac:dyDescent="0.25">
      <c r="A17" s="77"/>
      <c r="B17" s="78"/>
      <c r="C17" s="79"/>
      <c r="D17" s="58" t="str">
        <f>IFERROR(VLOOKUP(A17,Ingrédients[#All],8,0),"")</f>
        <v/>
      </c>
      <c r="E17" s="59"/>
      <c r="F17" s="58" t="str">
        <f t="shared" si="0"/>
        <v/>
      </c>
      <c r="G17" s="8"/>
      <c r="H17" s="8"/>
      <c r="I17" s="9"/>
    </row>
    <row r="18" spans="1:9" x14ac:dyDescent="0.25">
      <c r="A18" s="77"/>
      <c r="B18" s="78"/>
      <c r="C18" s="79"/>
      <c r="D18" s="58" t="str">
        <f>IFERROR(VLOOKUP(A18,Ingrédients[#All],8,0),"")</f>
        <v/>
      </c>
      <c r="E18" s="59"/>
      <c r="F18" s="58" t="str">
        <f t="shared" si="0"/>
        <v/>
      </c>
      <c r="G18" s="8"/>
      <c r="H18" s="8"/>
      <c r="I18" s="9"/>
    </row>
    <row r="19" spans="1:9" x14ac:dyDescent="0.25">
      <c r="A19" s="7"/>
      <c r="B19" s="8"/>
      <c r="C19" s="8"/>
      <c r="D19" s="8"/>
      <c r="E19" s="8"/>
      <c r="F19" s="8"/>
      <c r="G19" s="8"/>
      <c r="H19" s="8"/>
      <c r="I19" s="9"/>
    </row>
    <row r="20" spans="1:9" x14ac:dyDescent="0.25">
      <c r="A20" s="71" t="s">
        <v>62</v>
      </c>
      <c r="B20" s="72"/>
      <c r="C20" s="73"/>
      <c r="D20" s="54" t="s">
        <v>37</v>
      </c>
      <c r="E20" s="55" t="s">
        <v>61</v>
      </c>
      <c r="F20" s="56" t="s">
        <v>38</v>
      </c>
      <c r="G20" s="8"/>
      <c r="H20" s="8"/>
      <c r="I20" s="9"/>
    </row>
    <row r="21" spans="1:9" x14ac:dyDescent="0.25">
      <c r="A21" s="74"/>
      <c r="B21" s="75"/>
      <c r="C21" s="76"/>
      <c r="D21" s="6"/>
      <c r="E21" s="5"/>
      <c r="F21" s="4"/>
      <c r="G21" s="8"/>
      <c r="H21" s="8"/>
      <c r="I21" s="9"/>
    </row>
    <row r="22" spans="1:9" x14ac:dyDescent="0.25">
      <c r="A22" s="74"/>
      <c r="B22" s="75"/>
      <c r="C22" s="76"/>
      <c r="D22" s="6"/>
      <c r="E22" s="5"/>
      <c r="F22" s="4"/>
      <c r="G22" s="8"/>
      <c r="H22" s="8"/>
      <c r="I22" s="9"/>
    </row>
    <row r="23" spans="1:9" x14ac:dyDescent="0.25">
      <c r="A23" s="74"/>
      <c r="B23" s="75"/>
      <c r="C23" s="76"/>
      <c r="D23" s="6"/>
      <c r="E23" s="5"/>
      <c r="F23" s="4"/>
      <c r="G23" s="8"/>
      <c r="H23" s="8"/>
      <c r="I23" s="9"/>
    </row>
    <row r="24" spans="1:9" x14ac:dyDescent="0.25">
      <c r="A24" s="74"/>
      <c r="B24" s="75"/>
      <c r="C24" s="76"/>
      <c r="D24" s="6"/>
      <c r="E24" s="5"/>
      <c r="F24" s="4"/>
      <c r="G24" s="8"/>
      <c r="H24" s="8"/>
      <c r="I24" s="9"/>
    </row>
    <row r="25" spans="1:9" x14ac:dyDescent="0.25">
      <c r="A25" s="7"/>
      <c r="B25" s="8"/>
      <c r="C25" s="8"/>
      <c r="D25" s="8"/>
      <c r="E25" s="8"/>
      <c r="F25" s="8"/>
      <c r="G25" s="8"/>
      <c r="H25" s="8"/>
      <c r="I25" s="9"/>
    </row>
    <row r="26" spans="1:9" x14ac:dyDescent="0.25">
      <c r="A26" s="7"/>
      <c r="B26" s="8"/>
      <c r="C26" s="8"/>
      <c r="D26" s="8"/>
      <c r="E26" s="8"/>
      <c r="F26" s="8"/>
      <c r="G26" s="8"/>
      <c r="H26" s="8"/>
      <c r="I26" s="9"/>
    </row>
    <row r="27" spans="1:9" x14ac:dyDescent="0.25">
      <c r="A27" s="7"/>
      <c r="B27" s="8"/>
      <c r="C27" s="8"/>
      <c r="D27" s="8"/>
      <c r="E27" s="8"/>
      <c r="F27" s="8"/>
      <c r="G27" s="15" t="s">
        <v>59</v>
      </c>
      <c r="H27" s="16"/>
      <c r="I27" s="20">
        <f>SUM(F7:F18)+SUM(F21:F24)</f>
        <v>14.443130000000002</v>
      </c>
    </row>
    <row r="28" spans="1:9" x14ac:dyDescent="0.25">
      <c r="A28" s="7"/>
      <c r="B28" s="8"/>
      <c r="C28" s="8"/>
      <c r="D28" s="8"/>
      <c r="E28" s="8"/>
      <c r="F28" s="8"/>
      <c r="G28" s="15" t="s">
        <v>44</v>
      </c>
      <c r="H28" s="16"/>
      <c r="I28" s="21">
        <v>0</v>
      </c>
    </row>
    <row r="29" spans="1:9" x14ac:dyDescent="0.25">
      <c r="A29" s="7"/>
      <c r="B29" s="8"/>
      <c r="C29" s="8"/>
      <c r="D29" s="8"/>
      <c r="E29" s="8"/>
      <c r="F29" s="8"/>
      <c r="G29" s="15" t="s">
        <v>45</v>
      </c>
      <c r="H29" s="16"/>
      <c r="I29" s="20">
        <v>20</v>
      </c>
    </row>
    <row r="30" spans="1:9" x14ac:dyDescent="0.25">
      <c r="A30" s="7"/>
      <c r="B30" s="8"/>
      <c r="C30" s="8"/>
      <c r="D30" s="8"/>
      <c r="E30" s="8"/>
      <c r="F30" s="8"/>
      <c r="G30" s="17" t="s">
        <v>60</v>
      </c>
      <c r="H30" s="16"/>
      <c r="I30" s="22">
        <f>(I29-I27)/I29</f>
        <v>0.27784349999999991</v>
      </c>
    </row>
    <row r="31" spans="1:9" x14ac:dyDescent="0.25">
      <c r="A31" s="7"/>
      <c r="B31" s="8"/>
      <c r="C31" s="8"/>
      <c r="D31" s="8"/>
      <c r="E31" s="8"/>
      <c r="F31" s="8"/>
      <c r="G31" s="53"/>
      <c r="H31" s="8"/>
      <c r="I31" s="9"/>
    </row>
    <row r="32" spans="1:9" x14ac:dyDescent="0.25">
      <c r="A32" s="7"/>
      <c r="B32" s="8"/>
      <c r="C32" s="8"/>
      <c r="D32" s="8"/>
      <c r="E32" s="8"/>
      <c r="F32" s="8"/>
      <c r="G32" s="8"/>
      <c r="H32" s="8"/>
      <c r="I32" s="9"/>
    </row>
    <row r="33" spans="1:9" x14ac:dyDescent="0.25">
      <c r="A33" s="7"/>
      <c r="B33" s="8"/>
      <c r="C33" s="8"/>
      <c r="D33" s="8"/>
      <c r="E33" s="8"/>
      <c r="F33" s="8"/>
      <c r="G33" s="8"/>
      <c r="H33" s="8"/>
      <c r="I33" s="9"/>
    </row>
    <row r="34" spans="1:9" ht="15.75" thickBot="1" x14ac:dyDescent="0.3">
      <c r="A34" s="10"/>
      <c r="B34" s="11"/>
      <c r="C34" s="11"/>
      <c r="D34" s="11"/>
      <c r="E34" s="11"/>
      <c r="F34" s="11"/>
      <c r="G34" s="11"/>
      <c r="H34" s="11"/>
      <c r="I34" s="12"/>
    </row>
  </sheetData>
  <mergeCells count="19">
    <mergeCell ref="A22:C22"/>
    <mergeCell ref="A23:C23"/>
    <mergeCell ref="A24:C24"/>
    <mergeCell ref="A16:C16"/>
    <mergeCell ref="A17:C17"/>
    <mergeCell ref="A18:C18"/>
    <mergeCell ref="A1:I1"/>
    <mergeCell ref="A20:C20"/>
    <mergeCell ref="A21:C21"/>
    <mergeCell ref="A10:C10"/>
    <mergeCell ref="A15:C15"/>
    <mergeCell ref="A11:C11"/>
    <mergeCell ref="A12:C12"/>
    <mergeCell ref="A13:C13"/>
    <mergeCell ref="A14:C14"/>
    <mergeCell ref="A6:C6"/>
    <mergeCell ref="A7:C7"/>
    <mergeCell ref="A8:C8"/>
    <mergeCell ref="A9:C9"/>
  </mergeCells>
  <dataValidations count="1">
    <dataValidation type="list" allowBlank="1" showInputMessage="1" showErrorMessage="1" sqref="E7:E18 A7:C18 B3" xr:uid="{3CD5E023-9D9B-496B-AC3B-EBA579DBAF67}">
      <formula1>AY2:AY5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Ingrédients</vt:lpstr>
      <vt:lpstr>Recettes</vt:lpstr>
      <vt:lpstr>Marges</vt:lpstr>
      <vt:lpstr>Calcul de marge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Daniel</cp:lastModifiedBy>
  <dcterms:created xsi:type="dcterms:W3CDTF">2020-11-08T16:52:49Z</dcterms:created>
  <dcterms:modified xsi:type="dcterms:W3CDTF">2020-11-10T14:35:24Z</dcterms:modified>
</cp:coreProperties>
</file>