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aill\Desktop\"/>
    </mc:Choice>
  </mc:AlternateContent>
  <bookViews>
    <workbookView xWindow="0" yWindow="0" windowWidth="28800" windowHeight="12330"/>
  </bookViews>
  <sheets>
    <sheet name="RENDEMENTS" sheetId="1" r:id="rId1"/>
  </sheets>
  <externalReferences>
    <externalReference r:id="rId2"/>
  </externalReferences>
  <definedNames>
    <definedName name="bpa2k18">RENDEMENTS!$R:$R</definedName>
    <definedName name="bpa2k19">RENDEMENTS!$S:$S</definedName>
    <definedName name="bpa2k20">RENDEMENTS!$T:$T</definedName>
    <definedName name="bpa2k21">RENDEMENTS!$T:$T</definedName>
    <definedName name="COT">RENDEMENTS!$E:$E</definedName>
    <definedName name="div2k18">RENDEMENTS!$G:$G</definedName>
    <definedName name="div2k19">RENDEMENTS!$I:$I</definedName>
    <definedName name="div2k20">RENDEMENTS!$K:$K</definedName>
    <definedName name="div2k21">RENDEMENTS!$K:$K</definedName>
    <definedName name="per2k18">RENDEMENTS!$N:$N</definedName>
    <definedName name="per2k19">RENDEMENTS!$O:$O</definedName>
    <definedName name="per2k20">RENDEMENTS!$P:$P</definedName>
    <definedName name="per2k21">RENDEMENTS!$P:$P</definedName>
    <definedName name="perk2018">RENDEMENTS!$N:$N</definedName>
    <definedName name="REF">RENDEMENTS!$B:$B</definedName>
    <definedName name="rend2018">RENDEMENTS!$H:$H</definedName>
    <definedName name="rend2019">RENDEMENTS!$J:$J</definedName>
    <definedName name="rend2020">RENDEMENTS!$L:$L</definedName>
    <definedName name="rend2021">RENDEMENTS!$L:$L</definedName>
    <definedName name="URL">RENDEMENTS!$C:$C</definedName>
    <definedName name="valorisation">RENDEMENTS!$M:$M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Q34" i="1" l="1"/>
  <c r="F34" i="1"/>
  <c r="Q33" i="1"/>
  <c r="F33" i="1"/>
  <c r="Q32" i="1"/>
  <c r="F32" i="1"/>
  <c r="Q31" i="1"/>
  <c r="F31" i="1"/>
  <c r="Q30" i="1"/>
  <c r="F30" i="1"/>
  <c r="Q29" i="1"/>
  <c r="F29" i="1"/>
  <c r="Q28" i="1"/>
  <c r="F28" i="1"/>
  <c r="Q27" i="1"/>
  <c r="F27" i="1"/>
  <c r="Q26" i="1"/>
  <c r="F26" i="1"/>
  <c r="Q25" i="1"/>
  <c r="F25" i="1"/>
  <c r="Q24" i="1"/>
  <c r="F24" i="1"/>
  <c r="Q23" i="1"/>
  <c r="F23" i="1"/>
  <c r="Q22" i="1"/>
  <c r="F22" i="1"/>
  <c r="Q21" i="1"/>
  <c r="F21" i="1"/>
  <c r="Q20" i="1"/>
  <c r="F20" i="1"/>
  <c r="Q19" i="1"/>
  <c r="F19" i="1"/>
  <c r="Q18" i="1"/>
  <c r="F18" i="1"/>
  <c r="Q17" i="1"/>
  <c r="F17" i="1"/>
  <c r="Q16" i="1"/>
  <c r="F16" i="1"/>
  <c r="Q15" i="1"/>
  <c r="F15" i="1"/>
  <c r="Q14" i="1"/>
  <c r="F14" i="1"/>
  <c r="Q13" i="1"/>
  <c r="F13" i="1"/>
  <c r="Q12" i="1"/>
  <c r="F12" i="1"/>
  <c r="Q11" i="1"/>
  <c r="F11" i="1"/>
  <c r="Q10" i="1"/>
  <c r="F10" i="1"/>
  <c r="Q9" i="1"/>
  <c r="F9" i="1"/>
  <c r="Q8" i="1"/>
  <c r="F8" i="1"/>
  <c r="Q7" i="1"/>
  <c r="F7" i="1"/>
  <c r="Q6" i="1"/>
  <c r="F6" i="1"/>
  <c r="Q5" i="1"/>
  <c r="F5" i="1"/>
  <c r="Q4" i="1"/>
  <c r="F4" i="1"/>
  <c r="F3" i="1"/>
  <c r="F2" i="1"/>
</calcChain>
</file>

<file path=xl/sharedStrings.xml><?xml version="1.0" encoding="utf-8"?>
<sst xmlns="http://schemas.openxmlformats.org/spreadsheetml/2006/main" count="121" uniqueCount="120">
  <si>
    <t>TITRES</t>
  </si>
  <si>
    <t>REF</t>
  </si>
  <si>
    <t>type</t>
  </si>
  <si>
    <t>cotation</t>
  </si>
  <si>
    <t>cotation $</t>
  </si>
  <si>
    <t>rend2019</t>
  </si>
  <si>
    <t>rend2020</t>
  </si>
  <si>
    <t>rend2021</t>
  </si>
  <si>
    <t>valorisation en M€</t>
  </si>
  <si>
    <t>TYPE2</t>
  </si>
  <si>
    <t>EURO</t>
  </si>
  <si>
    <t>ALLIANCE RESOURCE</t>
  </si>
  <si>
    <t>US01877R1086</t>
  </si>
  <si>
    <t>https://www.boursorama.com/cours/ARLP/</t>
  </si>
  <si>
    <t>APPLE</t>
  </si>
  <si>
    <t>US0378331005</t>
  </si>
  <si>
    <t>https://www.boursorama.com/cours/AAPL/</t>
  </si>
  <si>
    <t>BREDERODE</t>
  </si>
  <si>
    <t>LU1068091351</t>
  </si>
  <si>
    <t>https://www.boursorama.com/cours/FF11-BREB/</t>
  </si>
  <si>
    <t>COCA COLA</t>
  </si>
  <si>
    <t>US1912161007</t>
  </si>
  <si>
    <t>https://www.boursorama.com/cours/KO/</t>
  </si>
  <si>
    <t>COFINIMMO</t>
  </si>
  <si>
    <t>BE0003593044</t>
  </si>
  <si>
    <t>https://www.boursorama.com/cours/FF11-COFB/</t>
  </si>
  <si>
    <t>EURONEXT</t>
  </si>
  <si>
    <t>NL0006294274</t>
  </si>
  <si>
    <t>https://www.boursorama.com/cours/1rPENX/</t>
  </si>
  <si>
    <t>GENTEX</t>
  </si>
  <si>
    <t>US3719011096</t>
  </si>
  <si>
    <t>https://www.boursorama.com/cours/GNTX/</t>
  </si>
  <si>
    <t>GIMV</t>
  </si>
  <si>
    <t>BE0003699130</t>
  </si>
  <si>
    <t>https://www.boursorama.com/cours/FF11-GIMB/</t>
  </si>
  <si>
    <t>GTT</t>
  </si>
  <si>
    <t>FR0011726835</t>
  </si>
  <si>
    <t>https://www.boursorama.com/cours/1rPGTT/</t>
  </si>
  <si>
    <t>HERMES</t>
  </si>
  <si>
    <t>FR0000052292</t>
  </si>
  <si>
    <t>https://www.boursorama.com/cours/1rPRMS/</t>
  </si>
  <si>
    <t>EXPONENT</t>
  </si>
  <si>
    <t>US30214U1025</t>
  </si>
  <si>
    <t>https://www.boursorama.com/cours/EXPO/</t>
  </si>
  <si>
    <t>INTUIT</t>
  </si>
  <si>
    <t>US4612021034</t>
  </si>
  <si>
    <t>https://www.boursorama.com/cours/INTU/</t>
  </si>
  <si>
    <t>LOREAL</t>
  </si>
  <si>
    <t>FR0000120321</t>
  </si>
  <si>
    <t>https://www.boursorama.com/cours/1rPOR/</t>
  </si>
  <si>
    <t>LVMH</t>
  </si>
  <si>
    <t>FR0000121014</t>
  </si>
  <si>
    <t>https://www.boursorama.com/cours/1rPMC/</t>
  </si>
  <si>
    <t>MARKET AXESS</t>
  </si>
  <si>
    <t>US57060D1081</t>
  </si>
  <si>
    <t>https://www.boursorama.com/cours/MKTX/</t>
  </si>
  <si>
    <t>DORCHESTER MINERALS</t>
  </si>
  <si>
    <t>US25820R1059</t>
  </si>
  <si>
    <t>https://www.boursorama.com/cours/DMLP/</t>
  </si>
  <si>
    <t>INTEL</t>
  </si>
  <si>
    <t>US4581401001</t>
  </si>
  <si>
    <t>https://www.boursorama.com/cours/INTC/</t>
  </si>
  <si>
    <t>MCDONALD</t>
  </si>
  <si>
    <t>US5801351017</t>
  </si>
  <si>
    <t>https://www.boursorama.com/cours/MCD/</t>
  </si>
  <si>
    <t>ELIA</t>
  </si>
  <si>
    <t>BE0003822393</t>
  </si>
  <si>
    <t>https://www.boursorama.com/cours/FF11-ELI/</t>
  </si>
  <si>
    <t>WALT DISNEY</t>
  </si>
  <si>
    <t>US2546871060</t>
  </si>
  <si>
    <t>https://www.boursorama.com/cours/DIS/</t>
  </si>
  <si>
    <t>PS BUSINESS PARKS</t>
  </si>
  <si>
    <t>US69360J1079</t>
  </si>
  <si>
    <t>https://www.boursorama.com/cours/PSB/</t>
  </si>
  <si>
    <t>SAFETY INSURANCE</t>
  </si>
  <si>
    <t>US78648T1007</t>
  </si>
  <si>
    <t>https://www.boursorama.com/cours/SAFT/</t>
  </si>
  <si>
    <t>PAYCHEX</t>
  </si>
  <si>
    <t>US7043261079</t>
  </si>
  <si>
    <t>https://www.boursorama.com/cours/PAYX/</t>
  </si>
  <si>
    <t>EDENRED</t>
  </si>
  <si>
    <t>FR0010908533</t>
  </si>
  <si>
    <t>https://www.boursorama.com/cours/1rPEDEN/</t>
  </si>
  <si>
    <t>IGE</t>
  </si>
  <si>
    <t>FR0000030827</t>
  </si>
  <si>
    <t>https://www.boursorama.com/cours/1rPIGE/</t>
  </si>
  <si>
    <t>EDILIZIACROBATICA</t>
  </si>
  <si>
    <t>IT0005351504</t>
  </si>
  <si>
    <t>https://www.boursorama.com/cours/1rPALEAC/</t>
  </si>
  <si>
    <t>MICROSOFT</t>
  </si>
  <si>
    <t>US5949181045</t>
  </si>
  <si>
    <t>https://www.boursorama.com/cours/MSFT/</t>
  </si>
  <si>
    <t>WALMART</t>
  </si>
  <si>
    <t>US9311421039</t>
  </si>
  <si>
    <t>https://www.boursorama.com/cours/WMT/</t>
  </si>
  <si>
    <t>CANNTRUST</t>
  </si>
  <si>
    <t>CA1378002077</t>
  </si>
  <si>
    <t>https://www.boursorama.com/cours/3kCNTTQ/</t>
  </si>
  <si>
    <t>OMEGA FLEX</t>
  </si>
  <si>
    <t>US6820951043</t>
  </si>
  <si>
    <t>https://www.boursorama.com/cours/OFLX/</t>
  </si>
  <si>
    <t>CISCO</t>
  </si>
  <si>
    <t>US17275R1023</t>
  </si>
  <si>
    <t>https://www.boursorama.com/cours/CSCO/</t>
  </si>
  <si>
    <t>IBM</t>
  </si>
  <si>
    <t>US4592001014</t>
  </si>
  <si>
    <t>https://www.boursorama.com/cours/IBM/</t>
  </si>
  <si>
    <t>NEXITY</t>
  </si>
  <si>
    <t>FR0010112524</t>
  </si>
  <si>
    <t>https://www.boursorama.com/cours/1rPNXI/</t>
  </si>
  <si>
    <t>div2k19</t>
  </si>
  <si>
    <t>div2k21</t>
  </si>
  <si>
    <t>div2k20</t>
  </si>
  <si>
    <t>PER2k19</t>
  </si>
  <si>
    <t>PER2k20</t>
  </si>
  <si>
    <t>PER2k21</t>
  </si>
  <si>
    <t>bpa2k19</t>
  </si>
  <si>
    <t>bpa2k20</t>
  </si>
  <si>
    <t>bpa2k21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</si>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</sst>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6" formatCode="0.00;\-0;;@"/>
    <numFmt numFmtId="167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0" fontId="0" fillId="3" borderId="1" xfId="0" applyFont="1" applyFill="1" applyBorder="1"/>
    <xf numFmtId="0" fontId="0" fillId="3" borderId="2" xfId="0" applyFont="1" applyFill="1" applyBorder="1" applyAlignment="1">
      <alignment vertical="center"/>
    </xf>
    <xf numFmtId="167" fontId="3" fillId="3" borderId="2" xfId="0" applyNumberFormat="1" applyFont="1" applyFill="1" applyBorder="1"/>
    <xf numFmtId="0" fontId="0" fillId="0" borderId="1" xfId="0" applyFont="1" applyBorder="1"/>
    <xf numFmtId="0" fontId="4" fillId="0" borderId="2" xfId="0" applyFont="1" applyBorder="1" applyAlignment="1">
      <alignment vertical="center"/>
    </xf>
    <xf numFmtId="167" fontId="3" fillId="0" borderId="2" xfId="0" applyNumberFormat="1" applyFont="1" applyBorder="1"/>
    <xf numFmtId="0" fontId="0" fillId="0" borderId="2" xfId="0" applyFont="1" applyBorder="1" applyAlignment="1">
      <alignment vertical="center"/>
    </xf>
    <xf numFmtId="0" fontId="2" fillId="3" borderId="2" xfId="1" applyFont="1" applyFill="1" applyBorder="1"/>
    <xf numFmtId="0" fontId="5" fillId="3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200025</xdr:colOff>
      <xdr:row>13</xdr:row>
      <xdr:rowOff>152400</xdr:rowOff>
    </xdr:from>
    <xdr:to>
      <xdr:col>21</xdr:col>
      <xdr:colOff>352425</xdr:colOff>
      <xdr:row>18</xdr:row>
      <xdr:rowOff>114300</xdr:rowOff>
    </xdr:to>
    <xdr:sp macro="[0]!MajRendements" textlink="">
      <xdr:nvSpPr>
        <xdr:cNvPr id="2" name="Ellipse 1"/>
        <xdr:cNvSpPr/>
      </xdr:nvSpPr>
      <xdr:spPr>
        <a:xfrm>
          <a:off x="22212300" y="26289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</a:t>
          </a:r>
        </a:p>
        <a:p>
          <a:pPr algn="l"/>
          <a:r>
            <a:rPr lang="fr-FR" sz="1100"/>
            <a:t>RENDEMENTS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ill/Dropbox/perso/bancaire/investing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EFEUIL"/>
      <sheetName val="EVOLUTION"/>
      <sheetName val="SUIVI DES OPERATIONS"/>
      <sheetName val="DECISIONNELLE"/>
      <sheetName val="STOP LIMITES %"/>
      <sheetName val="COTATIONS"/>
      <sheetName val="RESULTAT ACTIONS et DIVIDENDES"/>
      <sheetName val="RESULTATS"/>
      <sheetName val="RENDEMENTS"/>
      <sheetName val="REPARTITION"/>
      <sheetName val="REPARTITION DES FONDS"/>
      <sheetName val="CALENDRIER 2020"/>
      <sheetName val="COMPTES ET TRESORERIE"/>
      <sheetName val="IMMOBILIER"/>
      <sheetName val="CONVER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B3">
            <v>1.1778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boursorama.com/cours/FF11-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4"/>
  <sheetViews>
    <sheetView tabSelected="1" workbookViewId="0">
      <selection activeCell="K19" sqref="K19"/>
    </sheetView>
  </sheetViews>
  <sheetFormatPr baseColWidth="10" defaultRowHeight="15" x14ac:dyDescent="0.25"/>
  <cols>
    <col min="1" max="1" width="27.28515625" customWidth="1"/>
    <col min="2" max="2" width="28.5703125" customWidth="1"/>
    <col min="3" max="3" width="47.140625" customWidth="1"/>
    <col min="13" max="13" width="26.7109375" customWidth="1"/>
  </cols>
  <sheetData>
    <row r="1" spans="1:20" x14ac:dyDescent="0.25">
      <c r="A1" s="1" t="s">
        <v>0</v>
      </c>
      <c r="B1" s="2" t="s">
        <v>1</v>
      </c>
      <c r="C1" s="2" t="s">
        <v>119</v>
      </c>
      <c r="D1" s="2" t="s">
        <v>2</v>
      </c>
      <c r="E1" s="2" t="s">
        <v>3</v>
      </c>
      <c r="F1" s="2" t="s">
        <v>4</v>
      </c>
      <c r="G1" s="3" t="s">
        <v>110</v>
      </c>
      <c r="H1" s="4" t="s">
        <v>5</v>
      </c>
      <c r="I1" s="3" t="s">
        <v>112</v>
      </c>
      <c r="J1" s="5" t="s">
        <v>6</v>
      </c>
      <c r="K1" s="3" t="s">
        <v>111</v>
      </c>
      <c r="L1" s="5" t="s">
        <v>7</v>
      </c>
      <c r="M1" s="3" t="s">
        <v>8</v>
      </c>
      <c r="N1" s="6" t="s">
        <v>113</v>
      </c>
      <c r="O1" s="6" t="s">
        <v>114</v>
      </c>
      <c r="P1" s="6" t="s">
        <v>115</v>
      </c>
      <c r="Q1" s="3" t="s">
        <v>9</v>
      </c>
      <c r="R1" s="3" t="s">
        <v>116</v>
      </c>
      <c r="S1" s="3" t="s">
        <v>117</v>
      </c>
      <c r="T1" s="3" t="s">
        <v>118</v>
      </c>
    </row>
    <row r="2" spans="1:20" x14ac:dyDescent="0.25">
      <c r="A2" s="12" t="s">
        <v>11</v>
      </c>
      <c r="B2" s="13" t="s">
        <v>12</v>
      </c>
      <c r="C2" s="9" t="s">
        <v>13</v>
      </c>
      <c r="D2" s="9">
        <v>3.28</v>
      </c>
      <c r="E2" s="14">
        <f>SUM(D2/[1]CONVERTION!$B$3)</f>
        <v>2.7848531159789438</v>
      </c>
      <c r="F2" s="8">
        <f>[1]!tableau_cotations[[#This Row],[convert dollars]]</f>
        <v>2.7848531159789438</v>
      </c>
      <c r="Q2" s="7" t="s">
        <v>10</v>
      </c>
    </row>
    <row r="3" spans="1:20" x14ac:dyDescent="0.25">
      <c r="A3" s="15" t="s">
        <v>14</v>
      </c>
      <c r="B3" s="16" t="s">
        <v>15</v>
      </c>
      <c r="C3" s="11" t="s">
        <v>16</v>
      </c>
      <c r="D3" s="11">
        <v>425.04</v>
      </c>
      <c r="E3" s="17">
        <f>SUM(D3/[1]CONVERTION!$B$3)</f>
        <v>360.87620988283243</v>
      </c>
      <c r="F3" s="8">
        <f>[1]!tableau_cotations[[#This Row],[convert dollars]]</f>
        <v>360.87620988283243</v>
      </c>
      <c r="Q3" s="10" t="s">
        <v>10</v>
      </c>
    </row>
    <row r="4" spans="1:20" x14ac:dyDescent="0.25">
      <c r="A4" s="12" t="s">
        <v>17</v>
      </c>
      <c r="B4" s="13" t="s">
        <v>18</v>
      </c>
      <c r="C4" s="9" t="s">
        <v>19</v>
      </c>
      <c r="D4" s="9">
        <v>74.400000000000006</v>
      </c>
      <c r="E4" s="14">
        <f>SUM(D4/[1]CONVERTION!$B$3)</f>
        <v>63.168619460010198</v>
      </c>
      <c r="F4" s="8">
        <f>[1]!tableau_cotations[[#This Row],[convert dollars]]</f>
        <v>63.168619460010198</v>
      </c>
      <c r="Q4" s="7" t="str">
        <f>[1]!tableau_cotations[[#This Row],[DEVISE]]</f>
        <v>EURO</v>
      </c>
    </row>
    <row r="5" spans="1:20" x14ac:dyDescent="0.25">
      <c r="A5" s="15" t="s">
        <v>20</v>
      </c>
      <c r="B5" s="18" t="s">
        <v>21</v>
      </c>
      <c r="C5" s="11" t="s">
        <v>22</v>
      </c>
      <c r="D5" s="11">
        <v>47.22</v>
      </c>
      <c r="E5" s="17">
        <f>SUM(D5/[1]CONVERTION!$B$3)</f>
        <v>40.091696383087111</v>
      </c>
      <c r="F5" s="8">
        <f>[1]!tableau_cotations[[#This Row],[convert dollars]]</f>
        <v>40.091696383087111</v>
      </c>
      <c r="Q5" s="10" t="str">
        <f>[1]!tableau_cotations[[#This Row],[DEVISE]]</f>
        <v>US</v>
      </c>
    </row>
    <row r="6" spans="1:20" x14ac:dyDescent="0.25">
      <c r="A6" s="12" t="s">
        <v>23</v>
      </c>
      <c r="B6" s="13" t="s">
        <v>24</v>
      </c>
      <c r="C6" s="9" t="s">
        <v>25</v>
      </c>
      <c r="D6" s="9">
        <v>121</v>
      </c>
      <c r="E6" s="14">
        <f>SUM(D6/[1]CONVERTION!$B$3)</f>
        <v>102.73391068093055</v>
      </c>
      <c r="F6" s="8">
        <f>[1]!tableau_cotations[[#This Row],[convert dollars]]</f>
        <v>102.73391068093055</v>
      </c>
      <c r="Q6" s="7" t="str">
        <f>[1]!tableau_cotations[[#This Row],[DEVISE]]</f>
        <v>EURO</v>
      </c>
    </row>
    <row r="7" spans="1:20" x14ac:dyDescent="0.25">
      <c r="A7" s="15" t="s">
        <v>26</v>
      </c>
      <c r="B7" s="11" t="s">
        <v>27</v>
      </c>
      <c r="C7" s="11" t="s">
        <v>28</v>
      </c>
      <c r="D7" s="11">
        <v>96.9</v>
      </c>
      <c r="E7" s="17">
        <f>SUM(D7/[1]CONVERTION!$B$3)</f>
        <v>82.272032603158436</v>
      </c>
      <c r="F7" s="8">
        <f>[1]!tableau_cotations[[#This Row],[convert dollars]]</f>
        <v>82.272032603158436</v>
      </c>
      <c r="Q7" s="10" t="str">
        <f>[1]!tableau_cotations[[#This Row],[DEVISE]]</f>
        <v>EURO</v>
      </c>
    </row>
    <row r="8" spans="1:20" x14ac:dyDescent="0.25">
      <c r="A8" s="12" t="s">
        <v>29</v>
      </c>
      <c r="B8" s="13" t="s">
        <v>30</v>
      </c>
      <c r="C8" s="9" t="s">
        <v>31</v>
      </c>
      <c r="D8" s="9">
        <v>26.99</v>
      </c>
      <c r="E8" s="14">
        <f>SUM(D8/[1]CONVERTION!$B$3)</f>
        <v>22.915605365936493</v>
      </c>
      <c r="F8" s="8">
        <f>[1]!tableau_cotations[[#This Row],[convert dollars]]</f>
        <v>22.915605365936493</v>
      </c>
      <c r="Q8" s="7" t="str">
        <f>[1]!tableau_cotations[[#This Row],[DEVISE]]</f>
        <v>US</v>
      </c>
    </row>
    <row r="9" spans="1:20" x14ac:dyDescent="0.25">
      <c r="A9" s="15" t="s">
        <v>32</v>
      </c>
      <c r="B9" s="18" t="s">
        <v>33</v>
      </c>
      <c r="C9" s="11" t="s">
        <v>34</v>
      </c>
      <c r="D9" s="11">
        <v>45.7</v>
      </c>
      <c r="E9" s="17">
        <f>SUM(D9/[1]CONVERTION!$B$3)</f>
        <v>38.801154695194434</v>
      </c>
      <c r="F9" s="8">
        <f>[1]!tableau_cotations[[#This Row],[convert dollars]]</f>
        <v>38.801154695194434</v>
      </c>
      <c r="Q9" s="10" t="str">
        <f>[1]!tableau_cotations[[#This Row],[DEVISE]]</f>
        <v>EURO</v>
      </c>
    </row>
    <row r="10" spans="1:20" x14ac:dyDescent="0.25">
      <c r="A10" s="12" t="s">
        <v>35</v>
      </c>
      <c r="B10" s="13" t="s">
        <v>36</v>
      </c>
      <c r="C10" s="9" t="s">
        <v>37</v>
      </c>
      <c r="D10" s="9">
        <v>78.25</v>
      </c>
      <c r="E10" s="14">
        <f>SUM(D10/[1]CONVERTION!$B$3)</f>
        <v>66.437425708948894</v>
      </c>
      <c r="F10" s="8">
        <f>[1]!tableau_cotations[[#This Row],[convert dollars]]</f>
        <v>66.437425708948894</v>
      </c>
      <c r="Q10" s="7" t="str">
        <f>[1]!tableau_cotations[[#This Row],[DEVISE]]</f>
        <v>EURO</v>
      </c>
    </row>
    <row r="11" spans="1:20" x14ac:dyDescent="0.25">
      <c r="A11" s="15" t="s">
        <v>38</v>
      </c>
      <c r="B11" s="11" t="s">
        <v>39</v>
      </c>
      <c r="C11" s="11" t="s">
        <v>40</v>
      </c>
      <c r="D11" s="11">
        <v>686.2</v>
      </c>
      <c r="E11" s="17">
        <f>SUM(D11/[1]CONVERTION!$B$3)</f>
        <v>582.61164883681442</v>
      </c>
      <c r="F11" s="8">
        <f>[1]!tableau_cotations[[#This Row],[convert dollars]]</f>
        <v>582.61164883681442</v>
      </c>
      <c r="Q11" s="10" t="str">
        <f>[1]!tableau_cotations[[#This Row],[DEVISE]]</f>
        <v>EURO</v>
      </c>
    </row>
    <row r="12" spans="1:20" x14ac:dyDescent="0.25">
      <c r="A12" s="12" t="s">
        <v>41</v>
      </c>
      <c r="B12" s="9" t="s">
        <v>42</v>
      </c>
      <c r="C12" s="9" t="s">
        <v>43</v>
      </c>
      <c r="D12" s="9">
        <v>84.06</v>
      </c>
      <c r="E12" s="14">
        <f>SUM(D12/[1]CONVERTION!$B$3)</f>
        <v>71.370351502801839</v>
      </c>
      <c r="F12" s="8">
        <f>[1]!tableau_cotations[[#This Row],[convert dollars]]</f>
        <v>71.370351502801839</v>
      </c>
      <c r="Q12" s="7" t="str">
        <f>[1]!tableau_cotations[[#This Row],[DEVISE]]</f>
        <v>US</v>
      </c>
    </row>
    <row r="13" spans="1:20" x14ac:dyDescent="0.25">
      <c r="A13" s="15" t="s">
        <v>44</v>
      </c>
      <c r="B13" s="11" t="s">
        <v>45</v>
      </c>
      <c r="C13" s="11" t="s">
        <v>46</v>
      </c>
      <c r="D13" s="11">
        <v>306.37</v>
      </c>
      <c r="E13" s="17">
        <f>SUM(D13/[1]CONVERTION!$B$3)</f>
        <v>260.12056376294788</v>
      </c>
      <c r="F13" s="8">
        <f>[1]!tableau_cotations[[#This Row],[convert dollars]]</f>
        <v>260.12056376294788</v>
      </c>
      <c r="Q13" s="10" t="str">
        <f>[1]!tableau_cotations[[#This Row],[DEVISE]]</f>
        <v>US</v>
      </c>
    </row>
    <row r="14" spans="1:20" x14ac:dyDescent="0.25">
      <c r="A14" s="12" t="s">
        <v>47</v>
      </c>
      <c r="B14" s="9" t="s">
        <v>48</v>
      </c>
      <c r="C14" s="9" t="s">
        <v>49</v>
      </c>
      <c r="D14" s="9">
        <v>283</v>
      </c>
      <c r="E14" s="14">
        <f>SUM(D14/[1]CONVERTION!$B$3)</f>
        <v>240.2784853115979</v>
      </c>
      <c r="F14" s="8">
        <f>[1]!tableau_cotations[[#This Row],[convert dollars]]</f>
        <v>240.2784853115979</v>
      </c>
      <c r="Q14" s="7" t="str">
        <f>[1]!tableau_cotations[[#This Row],[DEVISE]]</f>
        <v>EURO</v>
      </c>
    </row>
    <row r="15" spans="1:20" x14ac:dyDescent="0.25">
      <c r="A15" s="15" t="s">
        <v>50</v>
      </c>
      <c r="B15" s="11" t="s">
        <v>51</v>
      </c>
      <c r="C15" s="11" t="s">
        <v>52</v>
      </c>
      <c r="D15" s="11">
        <v>366.75</v>
      </c>
      <c r="E15" s="17">
        <f>SUM(D15/[1]CONVERTION!$B$3)</f>
        <v>311.38563423331635</v>
      </c>
      <c r="F15" s="8">
        <f>[1]!tableau_cotations[[#This Row],[convert dollars]]</f>
        <v>311.38563423331635</v>
      </c>
      <c r="Q15" s="10" t="str">
        <f>[1]!tableau_cotations[[#This Row],[DEVISE]]</f>
        <v>EURO</v>
      </c>
    </row>
    <row r="16" spans="1:20" x14ac:dyDescent="0.25">
      <c r="A16" s="12" t="s">
        <v>53</v>
      </c>
      <c r="B16" s="9" t="s">
        <v>54</v>
      </c>
      <c r="C16" s="9" t="s">
        <v>55</v>
      </c>
      <c r="D16" s="9">
        <v>516.70000000000005</v>
      </c>
      <c r="E16" s="14">
        <f>SUM(D16/[1]CONVERTION!$B$3)</f>
        <v>438.6992698250977</v>
      </c>
      <c r="F16" s="8">
        <f>[1]!tableau_cotations[[#This Row],[convert dollars]]</f>
        <v>438.6992698250977</v>
      </c>
      <c r="Q16" s="7" t="str">
        <f>[1]!tableau_cotations[[#This Row],[DEVISE]]</f>
        <v>US</v>
      </c>
    </row>
    <row r="17" spans="1:17" x14ac:dyDescent="0.25">
      <c r="A17" s="15" t="s">
        <v>56</v>
      </c>
      <c r="B17" s="11" t="s">
        <v>57</v>
      </c>
      <c r="C17" s="11" t="s">
        <v>58</v>
      </c>
      <c r="D17" s="11">
        <v>10.9</v>
      </c>
      <c r="E17" s="17">
        <f>SUM(D17/[1]CONVERTION!$B$3)</f>
        <v>9.2545423671251488</v>
      </c>
      <c r="F17" s="8">
        <f>[1]!tableau_cotations[[#This Row],[convert dollars]]</f>
        <v>9.2545423671251488</v>
      </c>
      <c r="Q17" s="10" t="str">
        <f>[1]!tableau_cotations[[#This Row],[DEVISE]]</f>
        <v>US</v>
      </c>
    </row>
    <row r="18" spans="1:17" x14ac:dyDescent="0.25">
      <c r="A18" s="12" t="s">
        <v>59</v>
      </c>
      <c r="B18" s="13" t="s">
        <v>60</v>
      </c>
      <c r="C18" s="9" t="s">
        <v>61</v>
      </c>
      <c r="D18" s="9">
        <v>47.73</v>
      </c>
      <c r="E18" s="14">
        <f>SUM(D18/[1]CONVERTION!$B$3)</f>
        <v>40.524707080998468</v>
      </c>
      <c r="F18" s="8">
        <f>[1]!tableau_cotations[[#This Row],[convert dollars]]</f>
        <v>40.524707080998468</v>
      </c>
      <c r="Q18" s="7" t="str">
        <f>[1]!tableau_cotations[[#This Row],[DEVISE]]</f>
        <v>US</v>
      </c>
    </row>
    <row r="19" spans="1:17" x14ac:dyDescent="0.25">
      <c r="A19" s="15" t="s">
        <v>62</v>
      </c>
      <c r="B19" s="11" t="s">
        <v>63</v>
      </c>
      <c r="C19" s="11" t="s">
        <v>64</v>
      </c>
      <c r="D19" s="11">
        <v>194.25</v>
      </c>
      <c r="E19" s="17">
        <f>SUM(D19/[1]CONVERTION!$B$3)</f>
        <v>164.92613346917983</v>
      </c>
      <c r="F19" s="8">
        <f>[1]!tableau_cotations[[#This Row],[convert dollars]]</f>
        <v>164.92613346917983</v>
      </c>
      <c r="Q19" s="10" t="str">
        <f>[1]!tableau_cotations[[#This Row],[DEVISE]]</f>
        <v>US</v>
      </c>
    </row>
    <row r="20" spans="1:17" x14ac:dyDescent="0.25">
      <c r="A20" s="12" t="s">
        <v>65</v>
      </c>
      <c r="B20" s="13" t="s">
        <v>66</v>
      </c>
      <c r="C20" s="19" t="s">
        <v>67</v>
      </c>
      <c r="D20" s="9">
        <v>92.2</v>
      </c>
      <c r="E20" s="14">
        <f>SUM(D20/[1]CONVERTION!$B$3)</f>
        <v>78.281541857700802</v>
      </c>
      <c r="F20" s="8">
        <f>[1]!tableau_cotations[[#This Row],[convert dollars]]</f>
        <v>78.281541857700802</v>
      </c>
      <c r="Q20" s="7" t="str">
        <f>[1]!tableau_cotations[[#This Row],[DEVISE]]</f>
        <v>EURO</v>
      </c>
    </row>
    <row r="21" spans="1:17" x14ac:dyDescent="0.25">
      <c r="A21" s="15" t="s">
        <v>68</v>
      </c>
      <c r="B21" s="11" t="s">
        <v>69</v>
      </c>
      <c r="C21" s="11" t="s">
        <v>70</v>
      </c>
      <c r="D21" s="11">
        <v>116.98</v>
      </c>
      <c r="E21" s="17">
        <f>SUM(D21/[1]CONVERTION!$B$3)</f>
        <v>99.320767532688066</v>
      </c>
      <c r="F21" s="8">
        <f>[1]!tableau_cotations[[#This Row],[convert dollars]]</f>
        <v>99.320767532688066</v>
      </c>
      <c r="Q21" s="10" t="str">
        <f>[1]!tableau_cotations[[#This Row],[DEVISE]]</f>
        <v>US</v>
      </c>
    </row>
    <row r="22" spans="1:17" x14ac:dyDescent="0.25">
      <c r="A22" s="12" t="s">
        <v>71</v>
      </c>
      <c r="B22" s="9" t="s">
        <v>72</v>
      </c>
      <c r="C22" s="9" t="s">
        <v>73</v>
      </c>
      <c r="D22" s="9">
        <v>137.96</v>
      </c>
      <c r="E22" s="14">
        <f>SUM(D22/[1]CONVERTION!$B$3)</f>
        <v>117.13363898794364</v>
      </c>
      <c r="F22" s="8">
        <f>[1]!tableau_cotations[[#This Row],[convert dollars]]</f>
        <v>117.13363898794364</v>
      </c>
      <c r="Q22" s="7" t="str">
        <f>[1]!tableau_cotations[[#This Row],[DEVISE]]</f>
        <v>US</v>
      </c>
    </row>
    <row r="23" spans="1:17" x14ac:dyDescent="0.25">
      <c r="A23" s="15" t="s">
        <v>74</v>
      </c>
      <c r="B23" s="11" t="s">
        <v>75</v>
      </c>
      <c r="C23" s="11" t="s">
        <v>76</v>
      </c>
      <c r="D23" s="11">
        <v>75.67</v>
      </c>
      <c r="E23" s="17">
        <f>SUM(D23/[1]CONVERTION!$B$3)</f>
        <v>64.246901001867897</v>
      </c>
      <c r="F23" s="8">
        <f>[1]!tableau_cotations[[#This Row],[convert dollars]]</f>
        <v>64.246901001867897</v>
      </c>
      <c r="Q23" s="10" t="str">
        <f>[1]!tableau_cotations[[#This Row],[DEVISE]]</f>
        <v>US</v>
      </c>
    </row>
    <row r="24" spans="1:17" ht="18.75" x14ac:dyDescent="0.25">
      <c r="A24" s="12" t="s">
        <v>77</v>
      </c>
      <c r="B24" s="20" t="s">
        <v>78</v>
      </c>
      <c r="C24" s="9" t="s">
        <v>79</v>
      </c>
      <c r="D24" s="9">
        <v>71.930000000000007</v>
      </c>
      <c r="E24" s="14">
        <f>SUM(D24/[1]CONVERTION!$B$3)</f>
        <v>61.071489217184592</v>
      </c>
      <c r="F24" s="8">
        <f>[1]!tableau_cotations[[#This Row],[convert dollars]]</f>
        <v>61.071489217184592</v>
      </c>
      <c r="Q24" s="7" t="str">
        <f>[1]!tableau_cotations[[#This Row],[DEVISE]]</f>
        <v>US</v>
      </c>
    </row>
    <row r="25" spans="1:17" x14ac:dyDescent="0.25">
      <c r="A25" s="15" t="s">
        <v>80</v>
      </c>
      <c r="B25" s="11" t="s">
        <v>81</v>
      </c>
      <c r="C25" s="11" t="s">
        <v>82</v>
      </c>
      <c r="D25" s="11">
        <v>42.13</v>
      </c>
      <c r="E25" s="17">
        <f>SUM(D25/[1]CONVERTION!$B$3)</f>
        <v>35.770079809814909</v>
      </c>
      <c r="F25" s="8">
        <f>[1]!tableau_cotations[[#This Row],[convert dollars]]</f>
        <v>35.770079809814909</v>
      </c>
      <c r="Q25" s="10" t="str">
        <f>[1]!tableau_cotations[[#This Row],[DEVISE]]</f>
        <v>EURO</v>
      </c>
    </row>
    <row r="26" spans="1:17" x14ac:dyDescent="0.25">
      <c r="A26" s="12" t="s">
        <v>83</v>
      </c>
      <c r="B26" s="9" t="s">
        <v>84</v>
      </c>
      <c r="C26" s="9" t="s">
        <v>85</v>
      </c>
      <c r="D26" s="9">
        <v>173</v>
      </c>
      <c r="E26" s="14">
        <f>SUM(D26/[1]CONVERTION!$B$3)</f>
        <v>146.88402105620648</v>
      </c>
      <c r="F26" s="8">
        <f>[1]!tableau_cotations[[#This Row],[convert dollars]]</f>
        <v>146.88402105620648</v>
      </c>
      <c r="Q26" s="7" t="str">
        <f>[1]!tableau_cotations[[#This Row],[DEVISE]]</f>
        <v>EURO</v>
      </c>
    </row>
    <row r="27" spans="1:17" x14ac:dyDescent="0.25">
      <c r="A27" s="15" t="s">
        <v>86</v>
      </c>
      <c r="B27" s="11" t="s">
        <v>87</v>
      </c>
      <c r="C27" s="11" t="s">
        <v>88</v>
      </c>
      <c r="D27" s="11">
        <v>5.9</v>
      </c>
      <c r="E27" s="17">
        <f>SUM(D27/[1]CONVERTION!$B$3)</f>
        <v>5.0093394464255399</v>
      </c>
      <c r="F27" s="8">
        <f>[1]!tableau_cotations[[#This Row],[convert dollars]]</f>
        <v>5.0093394464255399</v>
      </c>
      <c r="Q27" s="10" t="str">
        <f>[1]!tableau_cotations[[#This Row],[DEVISE]]</f>
        <v>EURO</v>
      </c>
    </row>
    <row r="28" spans="1:17" x14ac:dyDescent="0.25">
      <c r="A28" s="12" t="s">
        <v>89</v>
      </c>
      <c r="B28" s="13" t="s">
        <v>90</v>
      </c>
      <c r="C28" s="9" t="s">
        <v>91</v>
      </c>
      <c r="D28" s="9">
        <v>205.01</v>
      </c>
      <c r="E28" s="14">
        <f>SUM(D28/[1]CONVERTION!$B$3)</f>
        <v>174.06181015452538</v>
      </c>
      <c r="F28" s="8">
        <f>[1]!tableau_cotations[[#This Row],[convert dollars]]</f>
        <v>174.06181015452538</v>
      </c>
      <c r="Q28" s="7" t="str">
        <f>[1]!tableau_cotations[[#This Row],[DEVISE]]</f>
        <v>US</v>
      </c>
    </row>
    <row r="29" spans="1:17" x14ac:dyDescent="0.25">
      <c r="A29" s="15" t="s">
        <v>92</v>
      </c>
      <c r="B29" s="18" t="s">
        <v>93</v>
      </c>
      <c r="C29" s="11" t="s">
        <v>94</v>
      </c>
      <c r="D29" s="11">
        <v>129.43</v>
      </c>
      <c r="E29" s="17">
        <f>SUM(D29/[1]CONVERTION!$B$3)</f>
        <v>109.8913228052301</v>
      </c>
      <c r="F29" s="8">
        <f>[1]!tableau_cotations[[#This Row],[convert dollars]]</f>
        <v>109.8913228052301</v>
      </c>
      <c r="Q29" s="10" t="str">
        <f>[1]!tableau_cotations[[#This Row],[DEVISE]]</f>
        <v>US</v>
      </c>
    </row>
    <row r="30" spans="1:17" ht="18.75" x14ac:dyDescent="0.25">
      <c r="A30" s="12" t="s">
        <v>95</v>
      </c>
      <c r="B30" s="20" t="s">
        <v>96</v>
      </c>
      <c r="C30" s="9" t="s">
        <v>97</v>
      </c>
      <c r="D30" s="9">
        <v>0.32829999999999998</v>
      </c>
      <c r="E30" s="14">
        <f>SUM(D30/[1]CONVERTION!$B$3)</f>
        <v>0.27874002377313634</v>
      </c>
      <c r="F30" s="8">
        <f>[1]!tableau_cotations[[#This Row],[convert dollars]]</f>
        <v>0.27874002377313634</v>
      </c>
      <c r="Q30" s="7" t="str">
        <f>[1]!tableau_cotations[[#This Row],[DEVISE]]</f>
        <v>US</v>
      </c>
    </row>
    <row r="31" spans="1:17" x14ac:dyDescent="0.25">
      <c r="A31" s="15" t="s">
        <v>98</v>
      </c>
      <c r="B31" s="11" t="s">
        <v>99</v>
      </c>
      <c r="C31" s="11" t="s">
        <v>100</v>
      </c>
      <c r="D31" s="11">
        <v>121.75</v>
      </c>
      <c r="E31" s="17">
        <f>SUM(D31/[1]CONVERTION!$B$3)</f>
        <v>103.3706911190355</v>
      </c>
      <c r="F31" s="8">
        <f>[1]!tableau_cotations[[#This Row],[convert dollars]]</f>
        <v>103.3706911190355</v>
      </c>
      <c r="Q31" s="10" t="str">
        <f>[1]!tableau_cotations[[#This Row],[DEVISE]]</f>
        <v>US</v>
      </c>
    </row>
    <row r="32" spans="1:17" x14ac:dyDescent="0.25">
      <c r="A32" s="12" t="s">
        <v>101</v>
      </c>
      <c r="B32" s="13" t="s">
        <v>102</v>
      </c>
      <c r="C32" s="9" t="s">
        <v>103</v>
      </c>
      <c r="D32" s="9">
        <v>47.1</v>
      </c>
      <c r="E32" s="14">
        <f>SUM(D32/[1]CONVERTION!$B$3)</f>
        <v>39.989811512990322</v>
      </c>
      <c r="F32" s="8">
        <f>[1]!tableau_cotations[[#This Row],[convert dollars]]</f>
        <v>39.989811512990322</v>
      </c>
      <c r="Q32" s="7" t="str">
        <f>[1]!tableau_cotations[[#This Row],[DEVISE]]</f>
        <v>US</v>
      </c>
    </row>
    <row r="33" spans="1:17" x14ac:dyDescent="0.25">
      <c r="A33" s="15" t="s">
        <v>104</v>
      </c>
      <c r="B33" s="18" t="s">
        <v>105</v>
      </c>
      <c r="C33" s="11" t="s">
        <v>106</v>
      </c>
      <c r="D33" s="11">
        <v>122.96</v>
      </c>
      <c r="E33" s="17">
        <f>SUM(D33/[1]CONVERTION!$B$3)</f>
        <v>104.39803022584479</v>
      </c>
      <c r="F33" s="8">
        <f>[1]!tableau_cotations[[#This Row],[convert dollars]]</f>
        <v>104.39803022584479</v>
      </c>
      <c r="Q33" s="10" t="str">
        <f>[1]!tableau_cotations[[#This Row],[DEVISE]]</f>
        <v>US</v>
      </c>
    </row>
    <row r="34" spans="1:17" x14ac:dyDescent="0.25">
      <c r="A34" s="12" t="s">
        <v>107</v>
      </c>
      <c r="B34" s="9" t="s">
        <v>108</v>
      </c>
      <c r="C34" s="9" t="s">
        <v>109</v>
      </c>
      <c r="D34" s="9">
        <v>28.86</v>
      </c>
      <c r="E34" s="14">
        <f>SUM(D34/[1]CONVERTION!$B$3)</f>
        <v>24.503311258278146</v>
      </c>
      <c r="F34" s="8">
        <f>[1]!tableau_cotations[[#This Row],[convert dollars]]</f>
        <v>24.503311258278146</v>
      </c>
      <c r="Q34" s="7" t="str">
        <f>[1]!tableau_cotations[[#This Row],[DEVISE]]</f>
        <v>EURO</v>
      </c>
    </row>
  </sheetData>
  <hyperlinks>
    <hyperlink ref="C20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21</vt:i4>
      </vt:variant>
    </vt:vector>
  </HeadingPairs>
  <TitlesOfParts>
    <vt:vector size="22" baseType="lpstr">
      <vt:lpstr>RENDEMENTS</vt:lpstr>
      <vt:lpstr>bpa2k18</vt:lpstr>
      <vt:lpstr>bpa2k19</vt:lpstr>
      <vt:lpstr>bpa2k20</vt:lpstr>
      <vt:lpstr>bpa2k21</vt:lpstr>
      <vt:lpstr>COT</vt:lpstr>
      <vt:lpstr>div2k18</vt:lpstr>
      <vt:lpstr>div2k19</vt:lpstr>
      <vt:lpstr>div2k20</vt:lpstr>
      <vt:lpstr>div2k21</vt:lpstr>
      <vt:lpstr>per2k18</vt:lpstr>
      <vt:lpstr>per2k19</vt:lpstr>
      <vt:lpstr>per2k20</vt:lpstr>
      <vt:lpstr>per2k21</vt:lpstr>
      <vt:lpstr>perk2018</vt:lpstr>
      <vt:lpstr>REF</vt:lpstr>
      <vt:lpstr>rend2018</vt:lpstr>
      <vt:lpstr>rend2019</vt:lpstr>
      <vt:lpstr>rend2020</vt:lpstr>
      <vt:lpstr>rend2021</vt:lpstr>
      <vt:lpstr>URL</vt:lpstr>
      <vt:lpstr>valorisation</vt:lpstr>
    </vt:vector>
  </TitlesOfParts>
  <Company>Mairie de Montigny-le-Bretonneux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taillez</dc:creator>
  <cp:lastModifiedBy>frederic taillez</cp:lastModifiedBy>
  <dcterms:created xsi:type="dcterms:W3CDTF">2020-08-02T20:07:39Z</dcterms:created>
  <dcterms:modified xsi:type="dcterms:W3CDTF">2020-08-02T20:33:20Z</dcterms:modified>
</cp:coreProperties>
</file>