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300" windowWidth="19425" windowHeight="10965"/>
  </bookViews>
  <sheets>
    <sheet name="ACCUEIL" sheetId="7" r:id="rId1"/>
    <sheet name="BDD" sheetId="1" r:id="rId2"/>
    <sheet name="MOUVEMENT" sheetId="6" r:id="rId3"/>
    <sheet name="RESERVATIONS" sheetId="8" r:id="rId4"/>
  </sheets>
  <definedNames>
    <definedName name="Chantier">OFFSET(BDD!$S$2,,,COUNTA(BDD!$S:$S)-1)</definedName>
    <definedName name="Materiel">OFFSET(BDD!$A$2,,,COUNTA(BDD!$A:$A)-1)</definedName>
    <definedName name="Personnel">OFFSET(BDD!$R$2,,,COUNTA(BDD!$R:$R)-1)</definedName>
  </definedNames>
  <calcPr calcId="145621"/>
</workbook>
</file>

<file path=xl/calcChain.xml><?xml version="1.0" encoding="utf-8"?>
<calcChain xmlns="http://schemas.openxmlformats.org/spreadsheetml/2006/main">
  <c r="I2" i="1" l="1"/>
  <c r="G57" i="1" a="1"/>
  <c r="G57" i="1" s="1"/>
  <c r="H57" i="1" a="1"/>
  <c r="H57" i="1" s="1"/>
  <c r="I57" i="1"/>
  <c r="J57" i="1"/>
  <c r="K57" i="1"/>
  <c r="K2" i="1"/>
  <c r="K3" i="1"/>
  <c r="K4" i="1"/>
  <c r="K5" i="1"/>
  <c r="K32" i="1"/>
  <c r="K6" i="1"/>
  <c r="K7" i="1"/>
  <c r="K8" i="1"/>
  <c r="K9" i="1"/>
  <c r="K39" i="1"/>
  <c r="K31" i="1"/>
  <c r="K56" i="1"/>
  <c r="K49" i="1"/>
  <c r="K10" i="1"/>
  <c r="K11" i="1"/>
  <c r="K43" i="1"/>
  <c r="K44" i="1"/>
  <c r="K45" i="1"/>
  <c r="K12" i="1"/>
  <c r="K46" i="1"/>
  <c r="K47" i="1"/>
  <c r="K48" i="1"/>
  <c r="K13" i="1"/>
  <c r="K30" i="1"/>
  <c r="K36" i="1"/>
  <c r="K14" i="1"/>
  <c r="K53" i="1"/>
  <c r="K54" i="1"/>
  <c r="K55" i="1"/>
  <c r="K15" i="1"/>
  <c r="K16" i="1"/>
  <c r="K38" i="1"/>
  <c r="K37" i="1"/>
  <c r="K17" i="1"/>
  <c r="K18" i="1"/>
  <c r="K19" i="1"/>
  <c r="K20" i="1"/>
  <c r="K21" i="1"/>
  <c r="K22" i="1"/>
  <c r="K23" i="1"/>
  <c r="K34" i="1"/>
  <c r="K35" i="1"/>
  <c r="K24" i="1"/>
  <c r="K42" i="1"/>
  <c r="K40" i="1"/>
  <c r="K41" i="1"/>
  <c r="K25" i="1"/>
  <c r="K33" i="1"/>
  <c r="K26" i="1"/>
  <c r="K27" i="1"/>
  <c r="K28" i="1"/>
  <c r="K29" i="1"/>
  <c r="K50" i="1"/>
  <c r="K51" i="1"/>
  <c r="K52" i="1"/>
  <c r="J2" i="1"/>
  <c r="J3" i="1"/>
  <c r="J4" i="1"/>
  <c r="J5" i="1"/>
  <c r="J32" i="1"/>
  <c r="J6" i="1"/>
  <c r="J7" i="1"/>
  <c r="J8" i="1"/>
  <c r="J9" i="1"/>
  <c r="J39" i="1"/>
  <c r="J31" i="1"/>
  <c r="J56" i="1"/>
  <c r="J49" i="1"/>
  <c r="J10" i="1"/>
  <c r="J11" i="1"/>
  <c r="J43" i="1"/>
  <c r="J44" i="1"/>
  <c r="J45" i="1"/>
  <c r="J12" i="1"/>
  <c r="J46" i="1"/>
  <c r="J47" i="1"/>
  <c r="J48" i="1"/>
  <c r="J13" i="1"/>
  <c r="J30" i="1"/>
  <c r="J36" i="1"/>
  <c r="J14" i="1"/>
  <c r="J53" i="1"/>
  <c r="J54" i="1"/>
  <c r="J55" i="1"/>
  <c r="J15" i="1"/>
  <c r="J16" i="1"/>
  <c r="J38" i="1"/>
  <c r="J37" i="1"/>
  <c r="J17" i="1"/>
  <c r="J18" i="1"/>
  <c r="J19" i="1"/>
  <c r="J20" i="1"/>
  <c r="J21" i="1"/>
  <c r="J22" i="1"/>
  <c r="J23" i="1"/>
  <c r="J34" i="1"/>
  <c r="J35" i="1"/>
  <c r="J24" i="1"/>
  <c r="J42" i="1"/>
  <c r="J40" i="1"/>
  <c r="J41" i="1"/>
  <c r="J25" i="1"/>
  <c r="J33" i="1"/>
  <c r="J26" i="1"/>
  <c r="J27" i="1"/>
  <c r="J28" i="1"/>
  <c r="J29" i="1"/>
  <c r="J50" i="1"/>
  <c r="J51" i="1"/>
  <c r="J52" i="1"/>
  <c r="I3" i="1"/>
  <c r="I4" i="1"/>
  <c r="I5" i="1"/>
  <c r="I32" i="1"/>
  <c r="I6" i="1"/>
  <c r="I7" i="1"/>
  <c r="I8" i="1"/>
  <c r="I9" i="1"/>
  <c r="I39" i="1"/>
  <c r="I31" i="1"/>
  <c r="I56" i="1"/>
  <c r="I49" i="1"/>
  <c r="I10" i="1"/>
  <c r="I11" i="1"/>
  <c r="I43" i="1"/>
  <c r="I44" i="1"/>
  <c r="I45" i="1"/>
  <c r="I12" i="1"/>
  <c r="I46" i="1"/>
  <c r="I47" i="1"/>
  <c r="I48" i="1"/>
  <c r="I13" i="1"/>
  <c r="I30" i="1"/>
  <c r="I36" i="1"/>
  <c r="I14" i="1"/>
  <c r="I53" i="1"/>
  <c r="I54" i="1"/>
  <c r="I55" i="1"/>
  <c r="I15" i="1"/>
  <c r="I16" i="1"/>
  <c r="I38" i="1"/>
  <c r="I37" i="1"/>
  <c r="I17" i="1"/>
  <c r="I18" i="1"/>
  <c r="I19" i="1"/>
  <c r="I20" i="1"/>
  <c r="I21" i="1"/>
  <c r="I22" i="1"/>
  <c r="I23" i="1"/>
  <c r="I34" i="1"/>
  <c r="I35" i="1"/>
  <c r="I24" i="1"/>
  <c r="I42" i="1"/>
  <c r="I40" i="1"/>
  <c r="I41" i="1"/>
  <c r="I25" i="1"/>
  <c r="I33" i="1"/>
  <c r="I26" i="1"/>
  <c r="I27" i="1"/>
  <c r="I28" i="1"/>
  <c r="I29" i="1"/>
  <c r="I50" i="1"/>
  <c r="I51" i="1"/>
  <c r="I52" i="1"/>
  <c r="G2" i="1" l="1" a="1"/>
  <c r="G2" i="1" s="1"/>
  <c r="G3" i="1" a="1"/>
  <c r="G3" i="1" s="1"/>
  <c r="G4" i="1" a="1"/>
  <c r="G4" i="1" s="1"/>
  <c r="G5" i="1" a="1"/>
  <c r="G5" i="1" s="1"/>
  <c r="G32" i="1" a="1"/>
  <c r="G32" i="1" s="1"/>
  <c r="G6" i="1" a="1"/>
  <c r="G6" i="1" s="1"/>
  <c r="G7" i="1" a="1"/>
  <c r="G7" i="1" s="1"/>
  <c r="G8" i="1" a="1"/>
  <c r="G8" i="1" s="1"/>
  <c r="G9" i="1" a="1"/>
  <c r="G9" i="1" s="1"/>
  <c r="G39" i="1" a="1"/>
  <c r="G39" i="1" s="1"/>
  <c r="G31" i="1" a="1"/>
  <c r="G31" i="1" s="1"/>
  <c r="G56" i="1" a="1"/>
  <c r="G56" i="1" s="1"/>
  <c r="G49" i="1" a="1"/>
  <c r="G49" i="1" s="1"/>
  <c r="G10" i="1" a="1"/>
  <c r="G10" i="1" s="1"/>
  <c r="G11" i="1" a="1"/>
  <c r="G11" i="1" s="1"/>
  <c r="G43" i="1" a="1"/>
  <c r="G43" i="1" s="1"/>
  <c r="G44" i="1" a="1"/>
  <c r="G44" i="1" s="1"/>
  <c r="G45" i="1" a="1"/>
  <c r="G45" i="1" s="1"/>
  <c r="G12" i="1" a="1"/>
  <c r="G12" i="1" s="1"/>
  <c r="G46" i="1" a="1"/>
  <c r="G46" i="1" s="1"/>
  <c r="G47" i="1" a="1"/>
  <c r="G47" i="1" s="1"/>
  <c r="G48" i="1" a="1"/>
  <c r="G48" i="1" s="1"/>
  <c r="G13" i="1" a="1"/>
  <c r="G13" i="1" s="1"/>
  <c r="G30" i="1" a="1"/>
  <c r="G30" i="1" s="1"/>
  <c r="G36" i="1" a="1"/>
  <c r="G36" i="1" s="1"/>
  <c r="G14" i="1" a="1"/>
  <c r="G14" i="1" s="1"/>
  <c r="G53" i="1" a="1"/>
  <c r="G53" i="1" s="1"/>
  <c r="G54" i="1" a="1"/>
  <c r="G54" i="1" s="1"/>
  <c r="G55" i="1" a="1"/>
  <c r="G55" i="1" s="1"/>
  <c r="G15" i="1" a="1"/>
  <c r="G15" i="1" s="1"/>
  <c r="G16" i="1" a="1"/>
  <c r="G16" i="1" s="1"/>
  <c r="G38" i="1" a="1"/>
  <c r="G38" i="1" s="1"/>
  <c r="G37" i="1" a="1"/>
  <c r="G37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34" i="1" a="1"/>
  <c r="G34" i="1" s="1"/>
  <c r="G35" i="1" a="1"/>
  <c r="G35" i="1" s="1"/>
  <c r="G24" i="1" a="1"/>
  <c r="G24" i="1" s="1"/>
  <c r="G42" i="1" a="1"/>
  <c r="G42" i="1" s="1"/>
  <c r="G40" i="1" a="1"/>
  <c r="G40" i="1" s="1"/>
  <c r="G41" i="1" a="1"/>
  <c r="G41" i="1" s="1"/>
  <c r="G25" i="1" a="1"/>
  <c r="G25" i="1" s="1"/>
  <c r="G33" i="1" a="1"/>
  <c r="G33" i="1" s="1"/>
  <c r="G26" i="1" a="1"/>
  <c r="G26" i="1" s="1"/>
  <c r="G27" i="1" a="1"/>
  <c r="G27" i="1" s="1"/>
  <c r="G28" i="1" a="1"/>
  <c r="G28" i="1" s="1"/>
  <c r="G29" i="1" a="1"/>
  <c r="G29" i="1" s="1"/>
  <c r="G50" i="1" a="1"/>
  <c r="G50" i="1" s="1"/>
  <c r="G51" i="1" a="1"/>
  <c r="G51" i="1" s="1"/>
  <c r="G52" i="1" a="1"/>
  <c r="G52" i="1" s="1"/>
  <c r="H53" i="6" l="1"/>
  <c r="J53" i="6"/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2" i="6" l="1"/>
  <c r="J52" i="6"/>
  <c r="H51" i="6"/>
  <c r="J51" i="6"/>
  <c r="H50" i="6" l="1"/>
  <c r="J50" i="6"/>
  <c r="H49" i="6" l="1"/>
  <c r="J49" i="6"/>
  <c r="H48" i="6" l="1"/>
  <c r="J48" i="6"/>
  <c r="H47" i="6" l="1"/>
  <c r="J47" i="6"/>
  <c r="H46" i="6" l="1"/>
  <c r="J46" i="6"/>
  <c r="H45" i="6"/>
  <c r="J45" i="6"/>
  <c r="H44" i="6"/>
  <c r="J44" i="6"/>
  <c r="H43" i="6"/>
  <c r="J43" i="6"/>
  <c r="H42" i="6"/>
  <c r="J42" i="6"/>
  <c r="H41" i="6"/>
  <c r="J41" i="6"/>
  <c r="H40" i="6"/>
  <c r="J40" i="6"/>
  <c r="H39" i="6"/>
  <c r="J39" i="6"/>
  <c r="H38" i="6"/>
  <c r="J38" i="6"/>
  <c r="H37" i="6"/>
  <c r="J37" i="6"/>
  <c r="H36" i="6"/>
  <c r="J36" i="6"/>
  <c r="H35" i="6"/>
  <c r="J35" i="6"/>
  <c r="H34" i="6"/>
  <c r="J34" i="6"/>
  <c r="H33" i="6"/>
  <c r="J33" i="6"/>
  <c r="H32" i="6"/>
  <c r="J32" i="6"/>
  <c r="H31" i="6"/>
  <c r="J31" i="6"/>
  <c r="H30" i="6"/>
  <c r="J30" i="6"/>
  <c r="H29" i="6"/>
  <c r="J29" i="6"/>
  <c r="H28" i="6"/>
  <c r="J28" i="6"/>
  <c r="H27" i="6"/>
  <c r="J27" i="6"/>
  <c r="H26" i="6"/>
  <c r="J26" i="6"/>
  <c r="H25" i="6"/>
  <c r="J25" i="6"/>
  <c r="H24" i="6"/>
  <c r="J24" i="6"/>
  <c r="H23" i="6"/>
  <c r="J23" i="6"/>
  <c r="H22" i="6"/>
  <c r="J22" i="6"/>
  <c r="H21" i="6"/>
  <c r="J21" i="6"/>
  <c r="H20" i="6"/>
  <c r="J20" i="6"/>
  <c r="H19" i="6"/>
  <c r="J19" i="6"/>
  <c r="H18" i="6"/>
  <c r="J18" i="6"/>
  <c r="H17" i="6"/>
  <c r="J17" i="6"/>
  <c r="H16" i="6"/>
  <c r="J16" i="6"/>
  <c r="H15" i="6"/>
  <c r="J15" i="6"/>
  <c r="H14" i="6"/>
  <c r="J14" i="6"/>
  <c r="H13" i="6"/>
  <c r="J13" i="6"/>
  <c r="H12" i="6"/>
  <c r="J12" i="6"/>
  <c r="H11" i="6"/>
  <c r="J11" i="6"/>
  <c r="H10" i="6"/>
  <c r="J10" i="6"/>
  <c r="H9" i="6"/>
  <c r="J9" i="6"/>
  <c r="H8" i="6"/>
  <c r="J8" i="6"/>
  <c r="H7" i="6"/>
  <c r="J7" i="6"/>
  <c r="H6" i="6"/>
  <c r="J6" i="6"/>
  <c r="H5" i="6"/>
  <c r="J5" i="6"/>
  <c r="H4" i="6"/>
  <c r="J4" i="6"/>
  <c r="H3" i="6"/>
  <c r="J3" i="6"/>
  <c r="H2" i="6"/>
  <c r="J2" i="6"/>
  <c r="F57" i="1" l="1"/>
  <c r="D57" i="1" s="1"/>
  <c r="E57" i="1"/>
  <c r="C57" i="1" s="1"/>
  <c r="E56" i="1"/>
  <c r="C56" i="1" s="1"/>
  <c r="F56" i="1"/>
  <c r="D56" i="1" s="1"/>
  <c r="F54" i="1"/>
  <c r="D54" i="1" s="1"/>
  <c r="F50" i="1"/>
  <c r="D50" i="1" s="1"/>
  <c r="F46" i="1"/>
  <c r="D46" i="1" s="1"/>
  <c r="F55" i="1"/>
  <c r="D55" i="1" s="1"/>
  <c r="F51" i="1"/>
  <c r="D51" i="1" s="1"/>
  <c r="F47" i="1"/>
  <c r="D47" i="1" s="1"/>
  <c r="F43" i="1"/>
  <c r="D43" i="1" s="1"/>
  <c r="F52" i="1"/>
  <c r="D52" i="1" s="1"/>
  <c r="F48" i="1"/>
  <c r="D48" i="1" s="1"/>
  <c r="F44" i="1"/>
  <c r="D44" i="1" s="1"/>
  <c r="F53" i="1"/>
  <c r="D53" i="1" s="1"/>
  <c r="F49" i="1"/>
  <c r="D49" i="1" s="1"/>
  <c r="F45" i="1"/>
  <c r="D45" i="1" s="1"/>
  <c r="E55" i="1"/>
  <c r="C55" i="1" s="1"/>
  <c r="E51" i="1"/>
  <c r="C51" i="1" s="1"/>
  <c r="E47" i="1"/>
  <c r="C47" i="1" s="1"/>
  <c r="E43" i="1"/>
  <c r="C43" i="1" s="1"/>
  <c r="E36" i="1"/>
  <c r="C36" i="1" s="1"/>
  <c r="E52" i="1"/>
  <c r="C52" i="1" s="1"/>
  <c r="E48" i="1"/>
  <c r="C48" i="1" s="1"/>
  <c r="E44" i="1"/>
  <c r="C44" i="1" s="1"/>
  <c r="E32" i="1"/>
  <c r="C32" i="1" s="1"/>
  <c r="E53" i="1"/>
  <c r="C53" i="1" s="1"/>
  <c r="E49" i="1"/>
  <c r="C49" i="1" s="1"/>
  <c r="E45" i="1"/>
  <c r="C45" i="1" s="1"/>
  <c r="E54" i="1"/>
  <c r="C54" i="1" s="1"/>
  <c r="E50" i="1"/>
  <c r="C50" i="1" s="1"/>
  <c r="E46" i="1"/>
  <c r="C46" i="1" s="1"/>
  <c r="E40" i="1"/>
  <c r="C40" i="1" s="1"/>
  <c r="E41" i="1"/>
  <c r="C41" i="1" s="1"/>
  <c r="E38" i="1"/>
  <c r="C38" i="1" s="1"/>
  <c r="E35" i="1"/>
  <c r="C35" i="1" s="1"/>
  <c r="E42" i="1"/>
  <c r="C42" i="1" s="1"/>
  <c r="E39" i="1"/>
  <c r="C39" i="1" s="1"/>
  <c r="E33" i="1"/>
  <c r="C33" i="1" s="1"/>
  <c r="E34" i="1"/>
  <c r="C34" i="1" s="1"/>
  <c r="E37" i="1"/>
  <c r="C37" i="1" s="1"/>
  <c r="E31" i="1"/>
  <c r="C31" i="1" s="1"/>
  <c r="F39" i="1"/>
  <c r="D39" i="1" s="1"/>
  <c r="F40" i="1"/>
  <c r="D40" i="1" s="1"/>
  <c r="F36" i="1"/>
  <c r="D36" i="1" s="1"/>
  <c r="F32" i="1"/>
  <c r="D32" i="1" s="1"/>
  <c r="F41" i="1"/>
  <c r="D41" i="1" s="1"/>
  <c r="F37" i="1"/>
  <c r="D37" i="1" s="1"/>
  <c r="F33" i="1"/>
  <c r="D33" i="1" s="1"/>
  <c r="F35" i="1"/>
  <c r="D35" i="1" s="1"/>
  <c r="F42" i="1"/>
  <c r="D42" i="1" s="1"/>
  <c r="F38" i="1"/>
  <c r="D38" i="1" s="1"/>
  <c r="F34" i="1"/>
  <c r="D34" i="1" s="1"/>
  <c r="F31" i="1"/>
  <c r="D31" i="1" s="1"/>
  <c r="F30" i="1"/>
  <c r="D30" i="1" s="1"/>
  <c r="E30" i="1"/>
  <c r="C30" i="1" l="1"/>
  <c r="E3" i="1"/>
  <c r="F3" i="1"/>
  <c r="D3" i="1" s="1"/>
  <c r="F26" i="1"/>
  <c r="D26" i="1" s="1"/>
  <c r="F12" i="1"/>
  <c r="D12" i="1" s="1"/>
  <c r="F28" i="1"/>
  <c r="D28" i="1" s="1"/>
  <c r="F24" i="1"/>
  <c r="D24" i="1" s="1"/>
  <c r="F22" i="1"/>
  <c r="D22" i="1" s="1"/>
  <c r="F20" i="1"/>
  <c r="D20" i="1" s="1"/>
  <c r="F18" i="1"/>
  <c r="D18" i="1" s="1"/>
  <c r="F16" i="1"/>
  <c r="D16" i="1" s="1"/>
  <c r="F14" i="1"/>
  <c r="D14" i="1" s="1"/>
  <c r="F10" i="1"/>
  <c r="D10" i="1" s="1"/>
  <c r="F8" i="1"/>
  <c r="D8" i="1" s="1"/>
  <c r="F6" i="1"/>
  <c r="D6" i="1" s="1"/>
  <c r="F4" i="1"/>
  <c r="D4" i="1" s="1"/>
  <c r="F2" i="1"/>
  <c r="D2" i="1" s="1"/>
  <c r="F29" i="1"/>
  <c r="D29" i="1" s="1"/>
  <c r="F27" i="1"/>
  <c r="D27" i="1" s="1"/>
  <c r="F25" i="1"/>
  <c r="D25" i="1" s="1"/>
  <c r="F23" i="1"/>
  <c r="D23" i="1" s="1"/>
  <c r="F21" i="1"/>
  <c r="D21" i="1" s="1"/>
  <c r="F19" i="1"/>
  <c r="D19" i="1" s="1"/>
  <c r="F17" i="1"/>
  <c r="D17" i="1" s="1"/>
  <c r="F15" i="1"/>
  <c r="D15" i="1" s="1"/>
  <c r="F13" i="1"/>
  <c r="D13" i="1" s="1"/>
  <c r="F11" i="1"/>
  <c r="D11" i="1" s="1"/>
  <c r="F9" i="1"/>
  <c r="D9" i="1" s="1"/>
  <c r="F7" i="1"/>
  <c r="D7" i="1" s="1"/>
  <c r="F5" i="1"/>
  <c r="D5" i="1" s="1"/>
  <c r="E28" i="1"/>
  <c r="E26" i="1"/>
  <c r="E24" i="1"/>
  <c r="E22" i="1"/>
  <c r="E20" i="1"/>
  <c r="E18" i="1"/>
  <c r="E16" i="1"/>
  <c r="E14" i="1"/>
  <c r="E12" i="1"/>
  <c r="E10" i="1"/>
  <c r="E8" i="1"/>
  <c r="E6" i="1"/>
  <c r="C6" i="1" s="1"/>
  <c r="E4" i="1"/>
  <c r="E2" i="1"/>
  <c r="E29" i="1"/>
  <c r="E27" i="1"/>
  <c r="E25" i="1"/>
  <c r="E23" i="1"/>
  <c r="E21" i="1"/>
  <c r="E19" i="1"/>
  <c r="E17" i="1"/>
  <c r="E15" i="1"/>
  <c r="E13" i="1"/>
  <c r="E11" i="1"/>
  <c r="E9" i="1"/>
  <c r="E7" i="1"/>
  <c r="E5" i="1"/>
  <c r="C17" i="1" l="1"/>
  <c r="C25" i="1"/>
  <c r="C4" i="1"/>
  <c r="C12" i="1"/>
  <c r="C20" i="1"/>
  <c r="C28" i="1"/>
  <c r="C9" i="1"/>
  <c r="C19" i="1"/>
  <c r="C14" i="1"/>
  <c r="C22" i="1"/>
  <c r="C3" i="1"/>
  <c r="C11" i="1"/>
  <c r="C27" i="1"/>
  <c r="C5" i="1"/>
  <c r="C21" i="1"/>
  <c r="C29" i="1"/>
  <c r="C8" i="1"/>
  <c r="C16" i="1"/>
  <c r="C24" i="1"/>
  <c r="C13" i="1"/>
  <c r="C7" i="1"/>
  <c r="C15" i="1"/>
  <c r="C23" i="1"/>
  <c r="C2" i="1"/>
  <c r="C10" i="1"/>
  <c r="C18" i="1"/>
  <c r="C26" i="1"/>
</calcChain>
</file>

<file path=xl/sharedStrings.xml><?xml version="1.0" encoding="utf-8"?>
<sst xmlns="http://schemas.openxmlformats.org/spreadsheetml/2006/main" count="480" uniqueCount="186">
  <si>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</si>
  <si>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</si>
  <si>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</si>
  <si>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</si>
  <si>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</si>
  <si>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</si>
  <si>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</si>
  <si>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</si>
  <si>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</si>
  <si>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</si>
  <si>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</si>
  <si>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</si>
  <si>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</si>
  <si>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</si>
  <si>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</si>
  <si>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</si>
  <si>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</si>
  <si>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</si>
  <si>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</si>
  <si>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</si>
  <si>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</si>
  <si>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</si>
  <si>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</si>
  <si>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</si>
  <si>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</si>
  <si>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</si>
  <si>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</si>
  <si>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</si>
  <si>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</si>
  <si>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</si>
  <si>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</si>
  <si>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</si>
  <si>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</si>
  <si>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</si>
  <si>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</si>
  <si>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</si>
  <si>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</si>
  <si>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</si>
  <si>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</si>
  <si>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</si>
  <si>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</si>
  <si>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</si>
  <si>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</si>
  <si>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</si>
  <si>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</si>
  <si>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</si>
  <si>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</si>
  <si>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</si>
  <si>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</si>
  <si>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</si>
  <si>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</si>
  <si>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</si>
  <si>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</si>
  <si>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</si>
  <si>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</si>
  <si>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</si>
  <si>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</si>
  <si>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REFERENCE</t>
  </si>
  <si>
    <t>DENOMINATION</t>
  </si>
  <si>
    <t>OUI</t>
  </si>
  <si>
    <t>PERSONNELS</t>
  </si>
  <si>
    <t>CHANTIERS</t>
  </si>
  <si>
    <t>Colonne1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</si>
  <si>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</si>
  <si>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</si>
  <si>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</si>
  <si>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</si>
  <si>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</si>
  <si>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</si>
  <si>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</si>
  <si>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</si>
  <si>
    <t>P002</t>
  </si>
  <si>
    <t>31/08/2017</t>
  </si>
  <si>
    <t>NON</t>
  </si>
  <si>
    <t>12/02/2018</t>
  </si>
  <si>
    <t>21/11/2017</t>
  </si>
  <si>
    <t>22/03/2018</t>
  </si>
  <si>
    <t>26/09/2017</t>
  </si>
  <si>
    <t>18/09/2017</t>
  </si>
  <si>
    <t/>
  </si>
  <si>
    <t>15/02/2018</t>
  </si>
  <si>
    <t>27/09/2017</t>
  </si>
  <si>
    <t>27/01/2018</t>
  </si>
  <si>
    <t>04/10/2017</t>
  </si>
  <si>
    <t>14/12/2017</t>
  </si>
  <si>
    <t>02/10/2017</t>
  </si>
  <si>
    <t>08/02/2018</t>
  </si>
  <si>
    <t>19/02/2018</t>
  </si>
  <si>
    <t>27/01/2017</t>
  </si>
  <si>
    <t>24/12/2015</t>
  </si>
  <si>
    <t>28/12/2017</t>
  </si>
  <si>
    <t>25/10/2017</t>
  </si>
  <si>
    <t>11/01/2018</t>
  </si>
  <si>
    <t>19/03/2018</t>
  </si>
  <si>
    <t>08/03/2018</t>
  </si>
  <si>
    <t>20/02/2018</t>
  </si>
  <si>
    <t>12/03/2018</t>
  </si>
  <si>
    <t>21/02/2018</t>
  </si>
  <si>
    <t>09/03/2018</t>
  </si>
  <si>
    <t>P029</t>
  </si>
  <si>
    <t>Filière électrique VIRAX</t>
  </si>
  <si>
    <t>20/03/2018</t>
  </si>
  <si>
    <t>Emprunté par</t>
  </si>
  <si>
    <t>P030</t>
  </si>
  <si>
    <t>27/03/2017</t>
  </si>
  <si>
    <t>Echafaudage alu AL200 DUARIB</t>
  </si>
  <si>
    <t>P031</t>
  </si>
  <si>
    <t>Caméra d'inspection RIGID</t>
  </si>
  <si>
    <t>P032</t>
  </si>
  <si>
    <t>Scie sabre RIGID</t>
  </si>
  <si>
    <t>P033</t>
  </si>
  <si>
    <t>Pistolet scellement chimique HILTI HDM 330/500</t>
  </si>
  <si>
    <t>P034</t>
  </si>
  <si>
    <t>P035</t>
  </si>
  <si>
    <t>P036</t>
  </si>
  <si>
    <t>Lève chauffe-eau VIRAX</t>
  </si>
  <si>
    <t>P037</t>
  </si>
  <si>
    <t>Lève chauffe-eau FOBI</t>
  </si>
  <si>
    <t>P038</t>
  </si>
  <si>
    <t>Diable pliant WÜRTH</t>
  </si>
  <si>
    <t>P039</t>
  </si>
  <si>
    <t>Rainureuse électrique REMS</t>
  </si>
  <si>
    <t>P040</t>
  </si>
  <si>
    <t>Rainureuse manuelle VICTAULIC</t>
  </si>
  <si>
    <t>P041</t>
  </si>
  <si>
    <t>Rainureuse avec aspirateur HILTI</t>
  </si>
  <si>
    <t>P042</t>
  </si>
  <si>
    <t>Escabeau sécurisé 4 marches</t>
  </si>
  <si>
    <t>P043</t>
  </si>
  <si>
    <t>P044</t>
  </si>
  <si>
    <t>Escabeau sécurisé 7 marches</t>
  </si>
  <si>
    <t>P045</t>
  </si>
  <si>
    <t>P046</t>
  </si>
  <si>
    <t>P047</t>
  </si>
  <si>
    <t>P050</t>
  </si>
  <si>
    <t>Echelle Parisienne 2 pans</t>
  </si>
  <si>
    <t>P051</t>
  </si>
  <si>
    <t>P052</t>
  </si>
  <si>
    <t>Transpalette</t>
  </si>
  <si>
    <t>P053</t>
  </si>
  <si>
    <t>P054</t>
  </si>
  <si>
    <t>Groupe électrogène</t>
  </si>
  <si>
    <t>P055</t>
  </si>
  <si>
    <t>P056</t>
  </si>
  <si>
    <t>Burnieur TE 70 HITLI</t>
  </si>
  <si>
    <t>P057</t>
  </si>
  <si>
    <t>29/03/2018</t>
  </si>
  <si>
    <t>Echafaudage alu AL205 DUARIB</t>
  </si>
  <si>
    <t>03/04/2018</t>
  </si>
  <si>
    <t>05/04/2018</t>
  </si>
  <si>
    <t>Emprunté l</t>
  </si>
  <si>
    <t>Matériel en réparation</t>
  </si>
  <si>
    <t>10/04/2018</t>
  </si>
  <si>
    <t>DESIGNATION</t>
  </si>
  <si>
    <t>EMPRUNTEUR</t>
  </si>
  <si>
    <t>DATE RESERVATION</t>
  </si>
  <si>
    <t>13/04/2018</t>
  </si>
  <si>
    <t>Date de réservation</t>
  </si>
  <si>
    <t>Réservé Par</t>
  </si>
  <si>
    <t>Chantier</t>
  </si>
  <si>
    <t>P058</t>
  </si>
  <si>
    <t>Dimitri</t>
  </si>
  <si>
    <t>Alexandre</t>
  </si>
  <si>
    <t>Anthony</t>
  </si>
  <si>
    <t>Jean-Louis</t>
  </si>
  <si>
    <t>Fabien</t>
  </si>
  <si>
    <t>Maxime</t>
  </si>
  <si>
    <t>Thomas</t>
  </si>
  <si>
    <t>Frédéric</t>
  </si>
  <si>
    <t>Ludovic</t>
  </si>
  <si>
    <t>Matthieu</t>
  </si>
  <si>
    <t>Guillaume</t>
  </si>
  <si>
    <t>Clément</t>
  </si>
  <si>
    <t>Olivier</t>
  </si>
  <si>
    <t>Jean-Michel</t>
  </si>
  <si>
    <t>Simon</t>
  </si>
  <si>
    <t>Lino</t>
  </si>
  <si>
    <t>Patrice</t>
  </si>
  <si>
    <t>Christian Benjamin</t>
  </si>
  <si>
    <t>Mathieu</t>
  </si>
  <si>
    <t>Baptiste</t>
  </si>
  <si>
    <t>Freddy</t>
  </si>
  <si>
    <t>Sébastien</t>
  </si>
  <si>
    <t>Alexis</t>
  </si>
  <si>
    <t>Arnaud</t>
  </si>
  <si>
    <t>Cédric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</si>
</sst>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</font>
    <font>
      <sz val="11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name val="Century Gothic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theme="9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1" fillId="2" borderId="0" xfId="0" applyFont="1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14" fontId="0" fillId="3" borderId="0" xfId="0" applyNumberFormat="1" applyFill="1" applyAlignment="1">
      <alignment horizontal="left"/>
    </xf>
    <xf numFmtId="0" fontId="0" fillId="2" borderId="0" xfId="0" applyNumberFormat="1" applyFill="1"/>
    <xf numFmtId="0" fontId="0" fillId="3" borderId="0" xfId="0" applyFill="1" applyAlignment="1">
      <alignment horizontal="center"/>
    </xf>
    <xf numFmtId="0" fontId="1" fillId="2" borderId="0" xfId="0" applyFont="1" applyFill="1"/>
    <xf numFmtId="0" fontId="0" fillId="3" borderId="0" xfId="0" applyFill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NumberFormat="1" applyFill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3" fillId="2" borderId="0" xfId="0" applyFont="1" applyFill="1"/>
    <xf numFmtId="0" fontId="4" fillId="5" borderId="0" xfId="0" applyFont="1" applyFill="1" applyBorder="1"/>
    <xf numFmtId="0" fontId="4" fillId="5" borderId="5" xfId="0" applyFont="1" applyFill="1" applyBorder="1"/>
    <xf numFmtId="14" fontId="0" fillId="2" borderId="0" xfId="0" applyNumberFormat="1" applyFill="1"/>
    <xf numFmtId="14" fontId="0" fillId="0" borderId="0" xfId="0" applyNumberFormat="1"/>
    <xf numFmtId="0" fontId="5" fillId="2" borderId="0" xfId="0" applyFont="1" applyFill="1"/>
    <xf numFmtId="0" fontId="0" fillId="3" borderId="3" xfId="0" applyNumberFormat="1" applyFill="1" applyBorder="1" applyAlignment="1">
      <alignment horizontal="left"/>
    </xf>
  </cellXfs>
  <cellStyles count="1">
    <cellStyle name="Normal" xfId="0" builtinId="0"/>
  </cellStyles>
  <dxfs count="25"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19" formatCode="dd/mm/yyyy"/>
      <fill>
        <patternFill patternType="solid">
          <fgColor indexed="64"/>
          <bgColor theme="6" tint="0.79998168889431442"/>
        </patternFill>
      </fill>
    </dxf>
    <dxf>
      <border outline="0">
        <top style="thick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minor"/>
      </font>
      <fill>
        <patternFill patternType="solid">
          <fgColor theme="9" tint="0.59999389629810485"/>
          <bgColor theme="9" tint="0.5999938962981048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133349</xdr:rowOff>
    </xdr:from>
    <xdr:to>
      <xdr:col>10</xdr:col>
      <xdr:colOff>714375</xdr:colOff>
      <xdr:row>23</xdr:row>
      <xdr:rowOff>161925</xdr:rowOff>
    </xdr:to>
    <xdr:sp macro="[0]!Afficher_Formulaire" textlink="">
      <xdr:nvSpPr>
        <xdr:cNvPr id="3" name="Rogner un rectangle à un seul coin 2"/>
        <xdr:cNvSpPr/>
      </xdr:nvSpPr>
      <xdr:spPr>
        <a:xfrm>
          <a:off x="4143375" y="2647949"/>
          <a:ext cx="4953000" cy="2333626"/>
        </a:xfrm>
        <a:prstGeom prst="snip1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Appel</a:t>
          </a:r>
        </a:p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57" totalsRowShown="0">
  <autoFilter ref="A1:K57"/>
  <sortState ref="A2:K56">
    <sortCondition ref="A1"/>
  </sortState>
  <tableColumns count="11">
    <tableColumn id="1" name="REFERENCE" dataDxfId="24"/>
    <tableColumn id="2" name="DENOMINATION" dataDxfId="23"/>
    <tableColumn id="3" name="DISPONIBILITE" dataDxfId="22">
      <calculatedColumnFormula>IF(Tableau1[[#This Row],[Colonne1]]&lt;0,"NON","OUI")</calculatedColumnFormula>
    </tableColumn>
    <tableColumn id="4" name="MOTIF INDISPONIBILTE" dataDxfId="21">
      <calculatedColumnFormula>IF(Tableau1[[#This Row],[Motif]]=1,$Z$2,IF(Tableau1[[#This Row],[Motif]]=2,$Z$3,""))</calculatedColumnFormula>
    </tableColumn>
    <tableColumn id="5" name="Colonne1" dataDxfId="20">
      <calculatedColumnFormula>SUMPRODUCT((Tableau2[N°MATERIEL]=Tableau1[[#This Row],[REFERENCE]])*(Tableau2[Colonne1]))</calculatedColumnFormula>
    </tableColumn>
    <tableColumn id="6" name="Motif" dataDxfId="19">
      <calculatedColumnFormula>SUMPRODUCT((Tableau2[N°MATERIEL]=Tableau1[[#This Row],[REFERENCE]])*(Tableau2[cat]))</calculatedColumnFormula>
    </tableColumn>
    <tableColumn id="8" name="Emprunté par" dataDxfId="18">
      <calculatedColumnFormula array="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7" name="Emprunté l" dataDxfId="17">
      <calculatedColumnFormula array="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9" name="Date de réservation" dataDxfId="3">
      <calculatedColumnFormula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calculatedColumnFormula>
    </tableColumn>
    <tableColumn id="10" name="Réservé Par" dataDxfId="2">
      <calculatedColumnFormula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calculatedColumnFormula>
    </tableColumn>
    <tableColumn id="11" name="Chantier" dataDxfId="1">
      <calculatedColumnFormula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53" totalsRowShown="0" headerRowDxfId="16" dataDxfId="15">
  <autoFilter ref="A1:J53"/>
  <tableColumns count="10">
    <tableColumn id="1" name="N°MATERIEL" dataDxfId="14"/>
    <tableColumn id="2" name="MATERIEL" dataDxfId="13"/>
    <tableColumn id="3" name="DATE SORTIE" dataDxfId="12"/>
    <tableColumn id="4" name="CHANTIER" dataDxfId="0"/>
    <tableColumn id="5" name="PERSONNEL" dataDxfId="11"/>
    <tableColumn id="6" name="DATE ENTREE" dataDxfId="10"/>
    <tableColumn id="7" name="DISPONIBILITE" dataDxfId="9"/>
    <tableColumn id="8" name="Colonne1" dataDxfId="8">
      <calculatedColumnFormula>IF(G2="OUI",1,IF(G2="NON",-1))</calculatedColumnFormula>
    </tableColumn>
    <tableColumn id="9" name="COMMENTAIRES" dataDxfId="7"/>
    <tableColumn id="10" name="cat" dataDxfId="6">
      <calculatedColumnFormula>IF(Tableau2[[#This Row],[COMMENTAIRES]]=BDD!$Z$2,1,IF(Tableau2[[#This Row],[COMMENTAIRES]]=BDD!$Z$3,2,0))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E4" totalsRowShown="0" headerRowDxfId="5" tableBorderDxfId="4">
  <autoFilter ref="A1:E4"/>
  <tableColumns count="5">
    <tableColumn id="1" name="N°MATERIEL"/>
    <tableColumn id="2" name="DESIGNATION"/>
    <tableColumn id="3" name="EMPRUNTEUR"/>
    <tableColumn id="4" name="CHANTIER"/>
    <tableColumn id="5" name="DATE RESERVATION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F34" sqref="F34"/>
    </sheetView>
  </sheetViews>
  <sheetFormatPr baseColWidth="10" defaultRowHeight="16.5" x14ac:dyDescent="0.3"/>
  <cols>
    <col min="1" max="16384" width="11" style="15"/>
  </cols>
  <sheetData/>
  <sheetProtection sheet="1" objects="1" scenario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79998168889431442"/>
  </sheetPr>
  <dimension ref="A1:Z76"/>
  <sheetViews>
    <sheetView topLeftCell="A40" workbookViewId="0">
      <selection activeCell="A13" sqref="A13"/>
    </sheetView>
  </sheetViews>
  <sheetFormatPr baseColWidth="10" defaultColWidth="11" defaultRowHeight="16.5" x14ac:dyDescent="0.3"/>
  <cols>
    <col min="1" max="1" width="12.625" style="1" customWidth="1"/>
    <col min="2" max="2" width="44" style="1" customWidth="1"/>
    <col min="3" max="3" width="12.375" style="14" customWidth="1"/>
    <col min="4" max="4" width="32.5" style="1" customWidth="1"/>
    <col min="5" max="6" width="10.875" style="1" customWidth="1"/>
    <col min="7" max="7" width="25.5" style="1" bestFit="1" customWidth="1"/>
    <col min="8" max="8" width="12.5" style="1" bestFit="1" customWidth="1"/>
    <col min="9" max="9" width="21" style="24" bestFit="1" customWidth="1"/>
    <col min="10" max="10" width="13.5" bestFit="1" customWidth="1"/>
    <col min="11" max="11" width="10.75" style="1" bestFit="1" customWidth="1"/>
    <col min="12" max="17" width="11" style="1"/>
    <col min="18" max="18" width="25.5" style="1" bestFit="1" customWidth="1"/>
    <col min="19" max="19" width="41.375" style="1" bestFit="1" customWidth="1"/>
    <col min="20" max="16384" width="11" style="1"/>
  </cols>
  <sheetData>
    <row r="1" spans="1:26" x14ac:dyDescent="0.3">
      <c r="A1" s="8" t="s">
        <v>57</v>
      </c>
      <c r="B1" s="2" t="s">
        <v>58</v>
      </c>
      <c r="C1" s="12" t="s">
        <v>54</v>
      </c>
      <c r="D1" s="8" t="s">
        <v>67</v>
      </c>
      <c r="E1" s="1" t="s">
        <v>62</v>
      </c>
      <c r="F1" s="1" t="s">
        <v>64</v>
      </c>
      <c r="G1" s="1" t="s">
        <v>102</v>
      </c>
      <c r="H1" s="1" t="s">
        <v>150</v>
      </c>
      <c r="I1" s="23" t="s">
        <v>157</v>
      </c>
      <c r="J1" s="1" t="s">
        <v>158</v>
      </c>
      <c r="K1" s="1" t="s">
        <v>159</v>
      </c>
      <c r="R1" s="1" t="s">
        <v>60</v>
      </c>
      <c r="S1" s="1" t="s">
        <v>61</v>
      </c>
      <c r="Z1" s="1" t="s">
        <v>69</v>
      </c>
    </row>
    <row r="2" spans="1:26" x14ac:dyDescent="0.3">
      <c r="A2" s="1" t="s">
        <v>0</v>
      </c>
      <c r="B2" s="2" t="s">
        <v>1</v>
      </c>
      <c r="C2" s="13" t="str">
        <f>IF(Tableau1[[#This Row],[Colonne1]]&lt;0,"NON","OUI")</f>
        <v>NON</v>
      </c>
      <c r="D2" s="6" t="str">
        <f>IF(Tableau1[[#This Row],[Motif]]=1,$Z$2,IF(Tableau1[[#This Row],[Motif]]=2,$Z$3,""))</f>
        <v/>
      </c>
      <c r="E2" s="6">
        <f>SUMPRODUCT((Tableau2[N°MATERIEL]=Tableau1[[#This Row],[REFERENCE]])*(Tableau2[Colonne1]))</f>
        <v>-1</v>
      </c>
      <c r="F2" s="6">
        <f>SUMPRODUCT((Tableau2[N°MATERIEL]=Tableau1[[#This Row],[REFERENCE]])*(Tableau2[cat]))</f>
        <v>0</v>
      </c>
      <c r="G2" s="6" t="str">
        <f t="array" ref="G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Clément</v>
      </c>
      <c r="H2" s="6" t="str">
        <f t="array" ref="H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21/02/2018</v>
      </c>
      <c r="I2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" s="17" t="s">
        <v>161</v>
      </c>
      <c r="S2" s="18">
        <v>1</v>
      </c>
      <c r="Z2" s="1" t="s">
        <v>66</v>
      </c>
    </row>
    <row r="3" spans="1:26" x14ac:dyDescent="0.3">
      <c r="A3" s="1" t="s">
        <v>71</v>
      </c>
      <c r="B3" s="2" t="s">
        <v>2</v>
      </c>
      <c r="C3" s="13" t="str">
        <f>IF(Tableau1[[#This Row],[Colonne1]]&lt;0,"NON","OUI")</f>
        <v>NON</v>
      </c>
      <c r="D3" s="6" t="str">
        <f>IF(Tableau1[[#This Row],[Motif]]=1,$Z$2,IF(Tableau1[[#This Row],[Motif]]=2,$Z$3,""))</f>
        <v/>
      </c>
      <c r="E3" s="6">
        <f>SUMPRODUCT((Tableau2[N°MATERIEL]=Tableau1[[#This Row],[REFERENCE]])*(Tableau2[Colonne1]))</f>
        <v>-1</v>
      </c>
      <c r="F3" s="6">
        <f>SUMPRODUCT((Tableau2[N°MATERIEL]=Tableau1[[#This Row],[REFERENCE]])*(Tableau2[cat]))</f>
        <v>0</v>
      </c>
      <c r="G3" s="6" t="str">
        <f t="array" ref="G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Arnaud</v>
      </c>
      <c r="H3" s="6" t="str">
        <f t="array" ref="H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12/02/2018</v>
      </c>
      <c r="I3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" s="19" t="s">
        <v>162</v>
      </c>
      <c r="S3" s="18">
        <v>2</v>
      </c>
      <c r="Z3" s="1" t="s">
        <v>68</v>
      </c>
    </row>
    <row r="4" spans="1:26" x14ac:dyDescent="0.3">
      <c r="A4" s="1" t="s">
        <v>3</v>
      </c>
      <c r="B4" s="2" t="s">
        <v>4</v>
      </c>
      <c r="C4" s="13" t="str">
        <f>IF(Tableau1[[#This Row],[Colonne1]]&lt;0,"NON","OUI")</f>
        <v>NON</v>
      </c>
      <c r="D4" s="6" t="str">
        <f>IF(Tableau1[[#This Row],[Motif]]=1,$Z$2,IF(Tableau1[[#This Row],[Motif]]=2,$Z$3,""))</f>
        <v/>
      </c>
      <c r="E4" s="6">
        <f>SUMPRODUCT((Tableau2[N°MATERIEL]=Tableau1[[#This Row],[REFERENCE]])*(Tableau2[Colonne1]))</f>
        <v>-1</v>
      </c>
      <c r="F4" s="6">
        <f>SUMPRODUCT((Tableau2[N°MATERIEL]=Tableau1[[#This Row],[REFERENCE]])*(Tableau2[cat]))</f>
        <v>0</v>
      </c>
      <c r="G4" s="6" t="str">
        <f t="array" ref="G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Cédric</v>
      </c>
      <c r="H4" s="6" t="str">
        <f t="array" ref="H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02/10/2017</v>
      </c>
      <c r="I4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" s="19" t="s">
        <v>163</v>
      </c>
      <c r="S4" s="18">
        <v>3</v>
      </c>
      <c r="Z4" s="1" t="s">
        <v>151</v>
      </c>
    </row>
    <row r="5" spans="1:26" x14ac:dyDescent="0.3">
      <c r="A5" s="1" t="s">
        <v>5</v>
      </c>
      <c r="B5" s="2" t="s">
        <v>144</v>
      </c>
      <c r="C5" s="13" t="str">
        <f>IF(Tableau1[[#This Row],[Colonne1]]&lt;0,"NON","OUI")</f>
        <v>OUI</v>
      </c>
      <c r="D5" s="6" t="str">
        <f>IF(Tableau1[[#This Row],[Motif]]=1,$Z$2,IF(Tableau1[[#This Row],[Motif]]=2,$Z$3,""))</f>
        <v/>
      </c>
      <c r="E5" s="6">
        <f>SUMPRODUCT((Tableau2[N°MATERIEL]=Tableau1[[#This Row],[REFERENCE]])*(Tableau2[Colonne1]))</f>
        <v>0</v>
      </c>
      <c r="F5" s="6">
        <f>SUMPRODUCT((Tableau2[N°MATERIEL]=Tableau1[[#This Row],[REFERENCE]])*(Tableau2[cat]))</f>
        <v>0</v>
      </c>
      <c r="G5" s="6" t="str">
        <f t="array" ref="G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Guillaume</v>
      </c>
      <c r="H5" s="6" t="str">
        <f t="array" ref="H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03/04/2018</v>
      </c>
      <c r="I5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5" s="19" t="s">
        <v>164</v>
      </c>
      <c r="S5" s="18">
        <v>4</v>
      </c>
      <c r="Z5" s="1" t="s">
        <v>70</v>
      </c>
    </row>
    <row r="6" spans="1:26" x14ac:dyDescent="0.3">
      <c r="A6" s="1" t="s">
        <v>7</v>
      </c>
      <c r="B6" s="2" t="s">
        <v>8</v>
      </c>
      <c r="C6" s="13" t="str">
        <f>IF(Tableau1[[#This Row],[Colonne1]]&lt;0,"NON","OUI")</f>
        <v>OUI</v>
      </c>
      <c r="D6" s="6" t="str">
        <f>IF(Tableau1[[#This Row],[Motif]]=1,$Z$2,IF(Tableau1[[#This Row],[Motif]]=2,$Z$3,""))</f>
        <v/>
      </c>
      <c r="E6" s="6">
        <f>SUMPRODUCT((Tableau2[N°MATERIEL]=Tableau1[[#This Row],[REFERENCE]])*(Tableau2[Colonne1]))</f>
        <v>0</v>
      </c>
      <c r="F6" s="6">
        <f>SUMPRODUCT((Tableau2[N°MATERIEL]=Tableau1[[#This Row],[REFERENCE]])*(Tableau2[cat]))</f>
        <v>0</v>
      </c>
      <c r="G6" s="6" t="str">
        <f t="array" ref="G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Freddy</v>
      </c>
      <c r="H6" s="6" t="str">
        <f t="array" ref="H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20/03/2018</v>
      </c>
      <c r="I6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6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6" s="19" t="s">
        <v>165</v>
      </c>
      <c r="S6" s="18">
        <v>5</v>
      </c>
    </row>
    <row r="7" spans="1:26" x14ac:dyDescent="0.3">
      <c r="A7" s="1" t="s">
        <v>9</v>
      </c>
      <c r="B7" s="2" t="s">
        <v>10</v>
      </c>
      <c r="C7" s="13" t="str">
        <f>IF(Tableau1[[#This Row],[Colonne1]]&lt;0,"NON","OUI")</f>
        <v>NON</v>
      </c>
      <c r="D7" s="6" t="str">
        <f>IF(Tableau1[[#This Row],[Motif]]=1,$Z$2,IF(Tableau1[[#This Row],[Motif]]=2,$Z$3,""))</f>
        <v/>
      </c>
      <c r="E7" s="6">
        <f>SUMPRODUCT((Tableau2[N°MATERIEL]=Tableau1[[#This Row],[REFERENCE]])*(Tableau2[Colonne1]))</f>
        <v>-1</v>
      </c>
      <c r="F7" s="6">
        <f>SUMPRODUCT((Tableau2[N°MATERIEL]=Tableau1[[#This Row],[REFERENCE]])*(Tableau2[cat]))</f>
        <v>0</v>
      </c>
      <c r="G7" s="6" t="str">
        <f t="array" ref="G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Clément</v>
      </c>
      <c r="H7" s="6" t="str">
        <f t="array" ref="H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04/10/2017</v>
      </c>
      <c r="I7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7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7" s="19" t="s">
        <v>166</v>
      </c>
      <c r="S7" s="18">
        <v>6</v>
      </c>
    </row>
    <row r="8" spans="1:26" x14ac:dyDescent="0.3">
      <c r="A8" s="1" t="s">
        <v>11</v>
      </c>
      <c r="B8" s="2" t="s">
        <v>12</v>
      </c>
      <c r="C8" s="13" t="str">
        <f>IF(Tableau1[[#This Row],[Colonne1]]&lt;0,"NON","OUI")</f>
        <v>NON</v>
      </c>
      <c r="D8" s="6" t="str">
        <f>IF(Tableau1[[#This Row],[Motif]]=1,$Z$2,IF(Tableau1[[#This Row],[Motif]]=2,$Z$3,""))</f>
        <v/>
      </c>
      <c r="E8" s="6">
        <f>SUMPRODUCT((Tableau2[N°MATERIEL]=Tableau1[[#This Row],[REFERENCE]])*(Tableau2[Colonne1]))</f>
        <v>-1</v>
      </c>
      <c r="F8" s="6">
        <f>SUMPRODUCT((Tableau2[N°MATERIEL]=Tableau1[[#This Row],[REFERENCE]])*(Tableau2[cat]))</f>
        <v>0</v>
      </c>
      <c r="G8" s="6" t="str">
        <f t="array" ref="G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Fabien</v>
      </c>
      <c r="H8" s="6" t="str">
        <f t="array" ref="H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12/02/2018</v>
      </c>
      <c r="I8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8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8" s="19" t="s">
        <v>167</v>
      </c>
      <c r="S8" s="18">
        <v>7</v>
      </c>
    </row>
    <row r="9" spans="1:26" x14ac:dyDescent="0.3">
      <c r="A9" s="1" t="s">
        <v>13</v>
      </c>
      <c r="B9" s="2" t="s">
        <v>12</v>
      </c>
      <c r="C9" s="13" t="str">
        <f>IF(Tableau1[[#This Row],[Colonne1]]&lt;0,"NON","OUI")</f>
        <v>OUI</v>
      </c>
      <c r="D9" s="6" t="str">
        <f>IF(Tableau1[[#This Row],[Motif]]=1,$Z$2,IF(Tableau1[[#This Row],[Motif]]=2,$Z$3,""))</f>
        <v>Matériel volé sur Chantier</v>
      </c>
      <c r="E9" s="6">
        <f>SUMPRODUCT((Tableau2[N°MATERIEL]=Tableau1[[#This Row],[REFERENCE]])*(Tableau2[Colonne1]))</f>
        <v>0</v>
      </c>
      <c r="F9" s="6">
        <f>SUMPRODUCT((Tableau2[N°MATERIEL]=Tableau1[[#This Row],[REFERENCE]])*(Tableau2[cat]))</f>
        <v>1</v>
      </c>
      <c r="G9" s="6" t="str">
        <f t="array" ref="G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Matthieu</v>
      </c>
      <c r="H9" s="6" t="str">
        <f t="array" ref="H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21/11/2017</v>
      </c>
      <c r="I9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9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9" s="19" t="s">
        <v>168</v>
      </c>
      <c r="S9" s="18">
        <v>8</v>
      </c>
    </row>
    <row r="10" spans="1:26" x14ac:dyDescent="0.3">
      <c r="A10" s="1" t="s">
        <v>14</v>
      </c>
      <c r="B10" s="2" t="s">
        <v>15</v>
      </c>
      <c r="C10" s="13" t="str">
        <f>IF(Tableau1[[#This Row],[Colonne1]]&lt;0,"NON","OUI")</f>
        <v>OUI</v>
      </c>
      <c r="D10" s="6" t="str">
        <f>IF(Tableau1[[#This Row],[Motif]]=1,$Z$2,IF(Tableau1[[#This Row],[Motif]]=2,$Z$3,""))</f>
        <v/>
      </c>
      <c r="E10" s="6">
        <f>SUMPRODUCT((Tableau2[N°MATERIEL]=Tableau1[[#This Row],[REFERENCE]])*(Tableau2[Colonne1]))</f>
        <v>0</v>
      </c>
      <c r="F10" s="6">
        <f>SUMPRODUCT((Tableau2[N°MATERIEL]=Tableau1[[#This Row],[REFERENCE]])*(Tableau2[cat]))</f>
        <v>0</v>
      </c>
      <c r="G10" s="6" t="str">
        <f t="array" ref="G1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0" s="6" t="str">
        <f t="array" ref="H1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18/09/2017</v>
      </c>
      <c r="I10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0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0" s="19" t="s">
        <v>169</v>
      </c>
      <c r="S10" s="18">
        <v>9</v>
      </c>
    </row>
    <row r="11" spans="1:26" x14ac:dyDescent="0.3">
      <c r="A11" s="1" t="s">
        <v>16</v>
      </c>
      <c r="B11" s="2" t="s">
        <v>15</v>
      </c>
      <c r="C11" s="13" t="str">
        <f>IF(Tableau1[[#This Row],[Colonne1]]&lt;0,"NON","OUI")</f>
        <v>OUI</v>
      </c>
      <c r="D11" s="6" t="str">
        <f>IF(Tableau1[[#This Row],[Motif]]=1,$Z$2,IF(Tableau1[[#This Row],[Motif]]=2,$Z$3,""))</f>
        <v/>
      </c>
      <c r="E11" s="6">
        <f>SUMPRODUCT((Tableau2[N°MATERIEL]=Tableau1[[#This Row],[REFERENCE]])*(Tableau2[Colonne1]))</f>
        <v>0</v>
      </c>
      <c r="F11" s="6">
        <f>SUMPRODUCT((Tableau2[N°MATERIEL]=Tableau1[[#This Row],[REFERENCE]])*(Tableau2[cat]))</f>
        <v>0</v>
      </c>
      <c r="G11" s="6" t="str">
        <f t="array" ref="G1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1" s="6" t="str">
        <f t="array" ref="H1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18/09/2017</v>
      </c>
      <c r="I11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1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1" s="19" t="s">
        <v>170</v>
      </c>
      <c r="S11" s="18">
        <v>10</v>
      </c>
    </row>
    <row r="12" spans="1:26" x14ac:dyDescent="0.3">
      <c r="A12" s="1" t="s">
        <v>17</v>
      </c>
      <c r="B12" s="2" t="s">
        <v>18</v>
      </c>
      <c r="C12" s="13" t="str">
        <f>IF(Tableau1[[#This Row],[Colonne1]]&lt;0,"NON","OUI")</f>
        <v>NON</v>
      </c>
      <c r="D12" s="6" t="str">
        <f>IF(Tableau1[[#This Row],[Motif]]=1,$Z$2,IF(Tableau1[[#This Row],[Motif]]=2,$Z$3,""))</f>
        <v/>
      </c>
      <c r="E12" s="6">
        <f>SUMPRODUCT((Tableau2[N°MATERIEL]=Tableau1[[#This Row],[REFERENCE]])*(Tableau2[Colonne1]))</f>
        <v>-1</v>
      </c>
      <c r="F12" s="6">
        <f>SUMPRODUCT((Tableau2[N°MATERIEL]=Tableau1[[#This Row],[REFERENCE]])*(Tableau2[cat]))</f>
        <v>0</v>
      </c>
      <c r="G12" s="6" t="str">
        <f t="array" ref="G1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2" s="6" t="str">
        <f t="array" ref="H1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27/09/2017</v>
      </c>
      <c r="I12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2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2" s="19" t="s">
        <v>171</v>
      </c>
      <c r="S12" s="18">
        <v>11</v>
      </c>
    </row>
    <row r="13" spans="1:26" x14ac:dyDescent="0.3">
      <c r="A13" s="1" t="s">
        <v>19</v>
      </c>
      <c r="B13" s="2" t="s">
        <v>130</v>
      </c>
      <c r="C13" s="13" t="str">
        <f>IF(Tableau1[[#This Row],[Colonne1]]&lt;0,"NON","OUI")</f>
        <v>NON</v>
      </c>
      <c r="D13" s="6" t="str">
        <f>IF(Tableau1[[#This Row],[Motif]]=1,$Z$2,IF(Tableau1[[#This Row],[Motif]]=2,$Z$3,""))</f>
        <v/>
      </c>
      <c r="E13" s="6">
        <f>SUMPRODUCT((Tableau2[N°MATERIEL]=Tableau1[[#This Row],[REFERENCE]])*(Tableau2[Colonne1]))</f>
        <v>-1</v>
      </c>
      <c r="F13" s="6">
        <f>SUMPRODUCT((Tableau2[N°MATERIEL]=Tableau1[[#This Row],[REFERENCE]])*(Tableau2[cat]))</f>
        <v>0</v>
      </c>
      <c r="G13" s="6" t="str">
        <f t="array" ref="G1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3" s="6" t="str">
        <f t="array" ref="H1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24/12/2015</v>
      </c>
      <c r="I13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3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3" s="19" t="s">
        <v>172</v>
      </c>
      <c r="S13" s="18">
        <v>12</v>
      </c>
    </row>
    <row r="14" spans="1:26" x14ac:dyDescent="0.3">
      <c r="A14" s="1" t="s">
        <v>20</v>
      </c>
      <c r="B14" s="2" t="s">
        <v>55</v>
      </c>
      <c r="C14" s="13" t="str">
        <f>IF(Tableau1[[#This Row],[Colonne1]]&lt;0,"NON","OUI")</f>
        <v>NON</v>
      </c>
      <c r="D14" s="6" t="str">
        <f>IF(Tableau1[[#This Row],[Motif]]=1,$Z$2,IF(Tableau1[[#This Row],[Motif]]=2,$Z$3,""))</f>
        <v/>
      </c>
      <c r="E14" s="6">
        <f>SUMPRODUCT((Tableau2[N°MATERIEL]=Tableau1[[#This Row],[REFERENCE]])*(Tableau2[Colonne1]))</f>
        <v>-1</v>
      </c>
      <c r="F14" s="6">
        <f>SUMPRODUCT((Tableau2[N°MATERIEL]=Tableau1[[#This Row],[REFERENCE]])*(Tableau2[cat]))</f>
        <v>0</v>
      </c>
      <c r="G14" s="6" t="str">
        <f t="array" ref="G1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Guillaume</v>
      </c>
      <c r="H14" s="6" t="str">
        <f t="array" ref="H1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05/04/2018</v>
      </c>
      <c r="I14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4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4" s="19" t="s">
        <v>173</v>
      </c>
      <c r="S14" s="18">
        <v>13</v>
      </c>
    </row>
    <row r="15" spans="1:26" x14ac:dyDescent="0.3">
      <c r="A15" s="1" t="s">
        <v>21</v>
      </c>
      <c r="B15" s="2" t="s">
        <v>22</v>
      </c>
      <c r="C15" s="13" t="str">
        <f>IF(Tableau1[[#This Row],[Colonne1]]&lt;0,"NON","OUI")</f>
        <v>NON</v>
      </c>
      <c r="D15" s="6" t="str">
        <f>IF(Tableau1[[#This Row],[Motif]]=1,$Z$2,IF(Tableau1[[#This Row],[Motif]]=2,$Z$3,""))</f>
        <v/>
      </c>
      <c r="E15" s="6">
        <f>SUMPRODUCT((Tableau2[N°MATERIEL]=Tableau1[[#This Row],[REFERENCE]])*(Tableau2[Colonne1]))</f>
        <v>-1</v>
      </c>
      <c r="F15" s="6">
        <f>SUMPRODUCT((Tableau2[N°MATERIEL]=Tableau1[[#This Row],[REFERENCE]])*(Tableau2[cat]))</f>
        <v>0</v>
      </c>
      <c r="G15" s="6" t="str">
        <f t="array" ref="G1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5" s="6" t="str">
        <f t="array" ref="H1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27/01/2018</v>
      </c>
      <c r="I15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5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5" s="19" t="s">
        <v>174</v>
      </c>
      <c r="S15" s="18">
        <v>14</v>
      </c>
    </row>
    <row r="16" spans="1:26" x14ac:dyDescent="0.3">
      <c r="A16" s="1" t="s">
        <v>23</v>
      </c>
      <c r="B16" s="2" t="s">
        <v>24</v>
      </c>
      <c r="C16" s="13" t="str">
        <f>IF(Tableau1[[#This Row],[Colonne1]]&lt;0,"NON","OUI")</f>
        <v>NON</v>
      </c>
      <c r="D16" s="6" t="str">
        <f>IF(Tableau1[[#This Row],[Motif]]=1,$Z$2,IF(Tableau1[[#This Row],[Motif]]=2,$Z$3,""))</f>
        <v/>
      </c>
      <c r="E16" s="6">
        <f>SUMPRODUCT((Tableau2[N°MATERIEL]=Tableau1[[#This Row],[REFERENCE]])*(Tableau2[Colonne1]))</f>
        <v>-1</v>
      </c>
      <c r="F16" s="6">
        <f>SUMPRODUCT((Tableau2[N°MATERIEL]=Tableau1[[#This Row],[REFERENCE]])*(Tableau2[cat]))</f>
        <v>0</v>
      </c>
      <c r="G16" s="6" t="str">
        <f t="array" ref="G1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6" s="6" t="str">
        <f t="array" ref="H1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27/01/2017</v>
      </c>
      <c r="I16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6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6" s="19" t="s">
        <v>175</v>
      </c>
      <c r="S16" s="18">
        <v>15</v>
      </c>
    </row>
    <row r="17" spans="1:19" x14ac:dyDescent="0.3">
      <c r="A17" s="1" t="s">
        <v>25</v>
      </c>
      <c r="B17" s="2" t="s">
        <v>26</v>
      </c>
      <c r="C17" s="13" t="str">
        <f>IF(Tableau1[[#This Row],[Colonne1]]&lt;0,"NON","OUI")</f>
        <v>OUI</v>
      </c>
      <c r="D17" s="6" t="str">
        <f>IF(Tableau1[[#This Row],[Motif]]=1,$Z$2,IF(Tableau1[[#This Row],[Motif]]=2,$Z$3,""))</f>
        <v/>
      </c>
      <c r="E17" s="6">
        <f>SUMPRODUCT((Tableau2[N°MATERIEL]=Tableau1[[#This Row],[REFERENCE]])*(Tableau2[Colonne1]))</f>
        <v>0</v>
      </c>
      <c r="F17" s="6">
        <f>SUMPRODUCT((Tableau2[N°MATERIEL]=Tableau1[[#This Row],[REFERENCE]])*(Tableau2[cat]))</f>
        <v>0</v>
      </c>
      <c r="G17" s="6" t="str">
        <f t="array" ref="G1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7" s="6" t="str">
        <f t="array" ref="H1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11/01/2018</v>
      </c>
      <c r="I17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7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7" s="19" t="s">
        <v>176</v>
      </c>
      <c r="S17" s="18">
        <v>16</v>
      </c>
    </row>
    <row r="18" spans="1:19" x14ac:dyDescent="0.3">
      <c r="A18" s="1" t="s">
        <v>27</v>
      </c>
      <c r="B18" s="2" t="s">
        <v>28</v>
      </c>
      <c r="C18" s="13" t="str">
        <f>IF(Tableau1[[#This Row],[Colonne1]]&lt;0,"NON","OUI")</f>
        <v>OUI</v>
      </c>
      <c r="D18" s="6" t="str">
        <f>IF(Tableau1[[#This Row],[Motif]]=1,$Z$2,IF(Tableau1[[#This Row],[Motif]]=2,$Z$3,""))</f>
        <v/>
      </c>
      <c r="E18" s="6">
        <f>SUMPRODUCT((Tableau2[N°MATERIEL]=Tableau1[[#This Row],[REFERENCE]])*(Tableau2[Colonne1]))</f>
        <v>0</v>
      </c>
      <c r="F18" s="6">
        <f>SUMPRODUCT((Tableau2[N°MATERIEL]=Tableau1[[#This Row],[REFERENCE]])*(Tableau2[cat]))</f>
        <v>0</v>
      </c>
      <c r="G18" s="6" t="str">
        <f t="array" ref="G1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8" s="6" t="str">
        <f t="array" ref="H1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20/02/2018</v>
      </c>
      <c r="I18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8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8" s="19" t="s">
        <v>177</v>
      </c>
      <c r="S18" s="18">
        <v>17</v>
      </c>
    </row>
    <row r="19" spans="1:19" x14ac:dyDescent="0.3">
      <c r="A19" s="1" t="s">
        <v>29</v>
      </c>
      <c r="B19" s="2" t="s">
        <v>30</v>
      </c>
      <c r="C19" s="13" t="str">
        <f>IF(Tableau1[[#This Row],[Colonne1]]&lt;0,"NON","OUI")</f>
        <v>OUI</v>
      </c>
      <c r="D19" s="6" t="str">
        <f>IF(Tableau1[[#This Row],[Motif]]=1,$Z$2,IF(Tableau1[[#This Row],[Motif]]=2,$Z$3,""))</f>
        <v/>
      </c>
      <c r="E19" s="6">
        <f>SUMPRODUCT((Tableau2[N°MATERIEL]=Tableau1[[#This Row],[REFERENCE]])*(Tableau2[Colonne1]))</f>
        <v>0</v>
      </c>
      <c r="F19" s="6">
        <f>SUMPRODUCT((Tableau2[N°MATERIEL]=Tableau1[[#This Row],[REFERENCE]])*(Tableau2[cat]))</f>
        <v>0</v>
      </c>
      <c r="G19" s="6" t="str">
        <f t="array" ref="G1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9" s="6" t="str">
        <f t="array" ref="H1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20/02/2018</v>
      </c>
      <c r="I19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19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1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9" s="19" t="s">
        <v>178</v>
      </c>
      <c r="S19" s="18">
        <v>18</v>
      </c>
    </row>
    <row r="20" spans="1:19" x14ac:dyDescent="0.3">
      <c r="A20" s="1" t="s">
        <v>31</v>
      </c>
      <c r="B20" s="2" t="s">
        <v>32</v>
      </c>
      <c r="C20" s="13" t="str">
        <f>IF(Tableau1[[#This Row],[Colonne1]]&lt;0,"NON","OUI")</f>
        <v>NON</v>
      </c>
      <c r="D20" s="6" t="str">
        <f>IF(Tableau1[[#This Row],[Motif]]=1,$Z$2,IF(Tableau1[[#This Row],[Motif]]=2,$Z$3,""))</f>
        <v/>
      </c>
      <c r="E20" s="6">
        <f>SUMPRODUCT((Tableau2[N°MATERIEL]=Tableau1[[#This Row],[REFERENCE]])*(Tableau2[Colonne1]))</f>
        <v>-1</v>
      </c>
      <c r="F20" s="6">
        <f>SUMPRODUCT((Tableau2[N°MATERIEL]=Tableau1[[#This Row],[REFERENCE]])*(Tableau2[cat]))</f>
        <v>0</v>
      </c>
      <c r="G20" s="6" t="str">
        <f t="array" ref="G2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Fabien</v>
      </c>
      <c r="H20" s="6" t="str">
        <f t="array" ref="H2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31/08/2017</v>
      </c>
      <c r="I20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0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0" s="19" t="s">
        <v>179</v>
      </c>
      <c r="S20" s="18">
        <v>19</v>
      </c>
    </row>
    <row r="21" spans="1:19" x14ac:dyDescent="0.3">
      <c r="A21" s="1" t="s">
        <v>33</v>
      </c>
      <c r="B21" s="2" t="s">
        <v>34</v>
      </c>
      <c r="C21" s="13" t="str">
        <f>IF(Tableau1[[#This Row],[Colonne1]]&lt;0,"NON","OUI")</f>
        <v>OUI</v>
      </c>
      <c r="D21" s="6" t="str">
        <f>IF(Tableau1[[#This Row],[Motif]]=1,$Z$2,IF(Tableau1[[#This Row],[Motif]]=2,$Z$3,""))</f>
        <v/>
      </c>
      <c r="E21" s="6">
        <f>SUMPRODUCT((Tableau2[N°MATERIEL]=Tableau1[[#This Row],[REFERENCE]])*(Tableau2[Colonne1]))</f>
        <v>0</v>
      </c>
      <c r="F21" s="6">
        <f>SUMPRODUCT((Tableau2[N°MATERIEL]=Tableau1[[#This Row],[REFERENCE]])*(Tableau2[cat]))</f>
        <v>0</v>
      </c>
      <c r="G21" s="6" t="str">
        <f t="array" ref="G2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Frédéric</v>
      </c>
      <c r="H21" s="6" t="str">
        <f t="array" ref="H2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28/12/2017</v>
      </c>
      <c r="I21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1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1" s="19" t="s">
        <v>180</v>
      </c>
      <c r="S21" s="18">
        <v>20</v>
      </c>
    </row>
    <row r="22" spans="1:19" x14ac:dyDescent="0.3">
      <c r="A22" s="1" t="s">
        <v>35</v>
      </c>
      <c r="B22" s="2" t="s">
        <v>36</v>
      </c>
      <c r="C22" s="13" t="str">
        <f>IF(Tableau1[[#This Row],[Colonne1]]&lt;0,"NON","OUI")</f>
        <v>NON</v>
      </c>
      <c r="D22" s="6" t="str">
        <f>IF(Tableau1[[#This Row],[Motif]]=1,$Z$2,IF(Tableau1[[#This Row],[Motif]]=2,$Z$3,""))</f>
        <v/>
      </c>
      <c r="E22" s="6">
        <f>SUMPRODUCT((Tableau2[N°MATERIEL]=Tableau1[[#This Row],[REFERENCE]])*(Tableau2[Colonne1]))</f>
        <v>-1</v>
      </c>
      <c r="F22" s="6">
        <f>SUMPRODUCT((Tableau2[N°MATERIEL]=Tableau1[[#This Row],[REFERENCE]])*(Tableau2[cat]))</f>
        <v>0</v>
      </c>
      <c r="G22" s="6" t="str">
        <f t="array" ref="G2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Freddy</v>
      </c>
      <c r="H22" s="6" t="str">
        <f t="array" ref="H2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12/03/2018</v>
      </c>
      <c r="I22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2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2" s="19" t="s">
        <v>181</v>
      </c>
      <c r="S22" s="18">
        <v>21</v>
      </c>
    </row>
    <row r="23" spans="1:19" x14ac:dyDescent="0.3">
      <c r="A23" s="1" t="s">
        <v>37</v>
      </c>
      <c r="B23" s="2" t="s">
        <v>36</v>
      </c>
      <c r="C23" s="13" t="str">
        <f>IF(Tableau1[[#This Row],[Colonne1]]&lt;0,"NON","OUI")</f>
        <v>OUI</v>
      </c>
      <c r="D23" s="6" t="str">
        <f>IF(Tableau1[[#This Row],[Motif]]=1,$Z$2,IF(Tableau1[[#This Row],[Motif]]=2,$Z$3,""))</f>
        <v/>
      </c>
      <c r="E23" s="6">
        <f>SUMPRODUCT((Tableau2[N°MATERIEL]=Tableau1[[#This Row],[REFERENCE]])*(Tableau2[Colonne1]))</f>
        <v>0</v>
      </c>
      <c r="F23" s="6">
        <f>SUMPRODUCT((Tableau2[N°MATERIEL]=Tableau1[[#This Row],[REFERENCE]])*(Tableau2[cat]))</f>
        <v>0</v>
      </c>
      <c r="G23" s="6" t="str">
        <f t="array" ref="G2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23" s="6" t="str">
        <f t="array" ref="H2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23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3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3" s="19" t="s">
        <v>182</v>
      </c>
      <c r="S23" s="18">
        <v>22</v>
      </c>
    </row>
    <row r="24" spans="1:19" x14ac:dyDescent="0.3">
      <c r="A24" s="1" t="s">
        <v>38</v>
      </c>
      <c r="B24" s="2" t="s">
        <v>39</v>
      </c>
      <c r="C24" s="13" t="str">
        <f>IF(Tableau1[[#This Row],[Colonne1]]&lt;0,"NON","OUI")</f>
        <v>OUI</v>
      </c>
      <c r="D24" s="6" t="str">
        <f>IF(Tableau1[[#This Row],[Motif]]=1,$Z$2,IF(Tableau1[[#This Row],[Motif]]=2,$Z$3,""))</f>
        <v/>
      </c>
      <c r="E24" s="6">
        <f>SUMPRODUCT((Tableau2[N°MATERIEL]=Tableau1[[#This Row],[REFERENCE]])*(Tableau2[Colonne1]))</f>
        <v>0</v>
      </c>
      <c r="F24" s="6">
        <f>SUMPRODUCT((Tableau2[N°MATERIEL]=Tableau1[[#This Row],[REFERENCE]])*(Tableau2[cat]))</f>
        <v>0</v>
      </c>
      <c r="G24" s="6" t="str">
        <f t="array" ref="G2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24" s="6" t="str">
        <f t="array" ref="H2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09/03/2018</v>
      </c>
      <c r="I24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4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4" s="19" t="s">
        <v>183</v>
      </c>
      <c r="S24" s="18">
        <v>23</v>
      </c>
    </row>
    <row r="25" spans="1:19" x14ac:dyDescent="0.3">
      <c r="A25" s="1" t="s">
        <v>40</v>
      </c>
      <c r="B25" s="2" t="s">
        <v>41</v>
      </c>
      <c r="C25" s="13" t="str">
        <f>IF(Tableau1[[#This Row],[Colonne1]]&lt;0,"NON","OUI")</f>
        <v>OUI</v>
      </c>
      <c r="D25" s="6" t="str">
        <f>IF(Tableau1[[#This Row],[Motif]]=1,$Z$2,IF(Tableau1[[#This Row],[Motif]]=2,$Z$3,""))</f>
        <v/>
      </c>
      <c r="E25" s="6">
        <f>SUMPRODUCT((Tableau2[N°MATERIEL]=Tableau1[[#This Row],[REFERENCE]])*(Tableau2[Colonne1]))</f>
        <v>0</v>
      </c>
      <c r="F25" s="6">
        <f>SUMPRODUCT((Tableau2[N°MATERIEL]=Tableau1[[#This Row],[REFERENCE]])*(Tableau2[cat]))</f>
        <v>0</v>
      </c>
      <c r="G25" s="6" t="str">
        <f t="array" ref="G2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Frédéric</v>
      </c>
      <c r="H25" s="6" t="str">
        <f t="array" ref="H2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28/12/2017</v>
      </c>
      <c r="I25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5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5" s="19" t="s">
        <v>184</v>
      </c>
      <c r="S25" s="18">
        <v>24</v>
      </c>
    </row>
    <row r="26" spans="1:19" x14ac:dyDescent="0.3">
      <c r="A26" s="1" t="s">
        <v>42</v>
      </c>
      <c r="B26" s="2" t="s">
        <v>43</v>
      </c>
      <c r="C26" s="13" t="str">
        <f>IF(Tableau1[[#This Row],[Colonne1]]&lt;0,"NON","OUI")</f>
        <v>OUI</v>
      </c>
      <c r="D26" s="6" t="str">
        <f>IF(Tableau1[[#This Row],[Motif]]=1,$Z$2,IF(Tableau1[[#This Row],[Motif]]=2,$Z$3,""))</f>
        <v/>
      </c>
      <c r="E26" s="6">
        <f>SUMPRODUCT((Tableau2[N°MATERIEL]=Tableau1[[#This Row],[REFERENCE]])*(Tableau2[Colonne1]))</f>
        <v>0</v>
      </c>
      <c r="F26" s="6">
        <f>SUMPRODUCT((Tableau2[N°MATERIEL]=Tableau1[[#This Row],[REFERENCE]])*(Tableau2[cat]))</f>
        <v>0</v>
      </c>
      <c r="G26" s="6" t="str">
        <f t="array" ref="G2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Jean-Michel</v>
      </c>
      <c r="H26" s="6" t="str">
        <f t="array" ref="H2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25/10/2017</v>
      </c>
      <c r="I26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6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6" s="19" t="s">
        <v>185</v>
      </c>
      <c r="S26" s="18">
        <v>25</v>
      </c>
    </row>
    <row r="27" spans="1:19" x14ac:dyDescent="0.3">
      <c r="A27" s="1" t="s">
        <v>44</v>
      </c>
      <c r="B27" s="2" t="s">
        <v>45</v>
      </c>
      <c r="C27" s="13" t="str">
        <f>IF(Tableau1[[#This Row],[Colonne1]]&lt;0,"NON","OUI")</f>
        <v>NON</v>
      </c>
      <c r="D27" s="6" t="str">
        <f>IF(Tableau1[[#This Row],[Motif]]=1,$Z$2,IF(Tableau1[[#This Row],[Motif]]=2,$Z$3,""))</f>
        <v/>
      </c>
      <c r="E27" s="6">
        <f>SUMPRODUCT((Tableau2[N°MATERIEL]=Tableau1[[#This Row],[REFERENCE]])*(Tableau2[Colonne1]))</f>
        <v>-1</v>
      </c>
      <c r="F27" s="6">
        <f>SUMPRODUCT((Tableau2[N°MATERIEL]=Tableau1[[#This Row],[REFERENCE]])*(Tableau2[cat]))</f>
        <v>0</v>
      </c>
      <c r="G27" s="6" t="str">
        <f t="array" ref="G2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Olivier</v>
      </c>
      <c r="H27" s="6" t="str">
        <f t="array" ref="H2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14/12/2017</v>
      </c>
      <c r="I27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7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7" s="19"/>
      <c r="S27" s="18">
        <v>26</v>
      </c>
    </row>
    <row r="28" spans="1:19" x14ac:dyDescent="0.3">
      <c r="A28" s="1" t="s">
        <v>46</v>
      </c>
      <c r="B28" s="2" t="s">
        <v>47</v>
      </c>
      <c r="C28" s="13" t="str">
        <f>IF(Tableau1[[#This Row],[Colonne1]]&lt;0,"NON","OUI")</f>
        <v>NON</v>
      </c>
      <c r="D28" s="6" t="str">
        <f>IF(Tableau1[[#This Row],[Motif]]=1,$Z$2,IF(Tableau1[[#This Row],[Motif]]=2,$Z$3,""))</f>
        <v/>
      </c>
      <c r="E28" s="6">
        <f>SUMPRODUCT((Tableau2[N°MATERIEL]=Tableau1[[#This Row],[REFERENCE]])*(Tableau2[Colonne1]))</f>
        <v>-1</v>
      </c>
      <c r="F28" s="6">
        <f>SUMPRODUCT((Tableau2[N°MATERIEL]=Tableau1[[#This Row],[REFERENCE]])*(Tableau2[cat]))</f>
        <v>0</v>
      </c>
      <c r="G28" s="6" t="str">
        <f t="array" ref="G2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28" s="6" t="str">
        <f t="array" ref="H2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26/09/2017</v>
      </c>
      <c r="I28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8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8" s="18"/>
      <c r="S28" s="18">
        <v>27</v>
      </c>
    </row>
    <row r="29" spans="1:19" x14ac:dyDescent="0.3">
      <c r="A29" s="1" t="s">
        <v>48</v>
      </c>
      <c r="B29" s="2" t="s">
        <v>47</v>
      </c>
      <c r="C29" s="13" t="str">
        <f>IF(Tableau1[[#This Row],[Colonne1]]&lt;0,"NON","OUI")</f>
        <v>NON</v>
      </c>
      <c r="D29" s="6" t="str">
        <f>IF(Tableau1[[#This Row],[Motif]]=1,$Z$2,IF(Tableau1[[#This Row],[Motif]]=2,$Z$3,""))</f>
        <v/>
      </c>
      <c r="E29" s="6">
        <f>SUMPRODUCT((Tableau2[N°MATERIEL]=Tableau1[[#This Row],[REFERENCE]])*(Tableau2[Colonne1]))</f>
        <v>-1</v>
      </c>
      <c r="F29" s="6">
        <f>SUMPRODUCT((Tableau2[N°MATERIEL]=Tableau1[[#This Row],[REFERENCE]])*(Tableau2[cat]))</f>
        <v>0</v>
      </c>
      <c r="G29" s="6" t="str">
        <f t="array" ref="G2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29" s="6" t="str">
        <f t="array" ref="H2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26/09/2017</v>
      </c>
      <c r="I29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29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2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9" s="18"/>
      <c r="S29" s="18">
        <v>28</v>
      </c>
    </row>
    <row r="30" spans="1:19" x14ac:dyDescent="0.3">
      <c r="A30" s="1" t="s">
        <v>99</v>
      </c>
      <c r="B30" s="20" t="s">
        <v>100</v>
      </c>
      <c r="C30" s="13" t="str">
        <f>IF(Tableau1[[#This Row],[Colonne1]]&lt;0,"NON","OUI")</f>
        <v>OUI</v>
      </c>
      <c r="D30" s="6" t="str">
        <f>IF(Tableau1[[#This Row],[Motif]]=1,$Z$2,IF(Tableau1[[#This Row],[Motif]]=2,$Z$3,""))</f>
        <v/>
      </c>
      <c r="E30" s="6">
        <f>SUMPRODUCT((Tableau2[N°MATERIEL]=Tableau1[[#This Row],[REFERENCE]])*(Tableau2[Colonne1]))</f>
        <v>0</v>
      </c>
      <c r="F30" s="6">
        <f>SUMPRODUCT((Tableau2[N°MATERIEL]=Tableau1[[#This Row],[REFERENCE]])*(Tableau2[cat]))</f>
        <v>0</v>
      </c>
      <c r="G30" s="6" t="str">
        <f t="array" ref="G3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0" s="6" t="str">
        <f t="array" ref="H3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0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0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0" s="18"/>
      <c r="S30" s="18">
        <v>29</v>
      </c>
    </row>
    <row r="31" spans="1:19" x14ac:dyDescent="0.3">
      <c r="A31" s="1" t="s">
        <v>103</v>
      </c>
      <c r="B31" s="20" t="s">
        <v>105</v>
      </c>
      <c r="C31" s="13" t="str">
        <f>IF(Tableau1[[#This Row],[Colonne1]]&lt;0,"NON","OUI")</f>
        <v>NON</v>
      </c>
      <c r="D31" s="6" t="str">
        <f>IF(Tableau1[[#This Row],[Motif]]=1,$Z$2,IF(Tableau1[[#This Row],[Motif]]=2,$Z$3,""))</f>
        <v/>
      </c>
      <c r="E31" s="6">
        <f>SUMPRODUCT((Tableau2[N°MATERIEL]=Tableau1[[#This Row],[REFERENCE]])*(Tableau2[Colonne1]))</f>
        <v>-1</v>
      </c>
      <c r="F31" s="6">
        <f>SUMPRODUCT((Tableau2[N°MATERIEL]=Tableau1[[#This Row],[REFERENCE]])*(Tableau2[cat]))</f>
        <v>0</v>
      </c>
      <c r="G31" s="6" t="str">
        <f t="array" ref="G3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31" s="6" t="str">
        <f t="array" ref="H3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27/03/2017</v>
      </c>
      <c r="I31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1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1" s="18"/>
      <c r="S31" s="18">
        <v>30</v>
      </c>
    </row>
    <row r="32" spans="1:19" x14ac:dyDescent="0.3">
      <c r="A32" s="1" t="s">
        <v>106</v>
      </c>
      <c r="B32" s="20" t="s">
        <v>107</v>
      </c>
      <c r="C32" s="13" t="str">
        <f>IF(Tableau1[[#This Row],[Colonne1]]&lt;0,"NON","OUI")</f>
        <v>OUI</v>
      </c>
      <c r="D32" s="6" t="str">
        <f>IF(Tableau1[[#This Row],[Motif]]=1,$Z$2,IF(Tableau1[[#This Row],[Motif]]=2,$Z$3,""))</f>
        <v/>
      </c>
      <c r="E32" s="6">
        <f>SUMPRODUCT((Tableau2[N°MATERIEL]=Tableau1[[#This Row],[REFERENCE]])*(Tableau2[Colonne1]))</f>
        <v>0</v>
      </c>
      <c r="F32" s="6">
        <f>SUMPRODUCT((Tableau2[N°MATERIEL]=Tableau1[[#This Row],[REFERENCE]])*(Tableau2[cat]))</f>
        <v>0</v>
      </c>
      <c r="G32" s="6" t="str">
        <f t="array" ref="G3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2" s="6" t="str">
        <f t="array" ref="H3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2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2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2" s="18"/>
      <c r="S32" s="18">
        <v>31</v>
      </c>
    </row>
    <row r="33" spans="1:19" x14ac:dyDescent="0.3">
      <c r="A33" s="1" t="s">
        <v>108</v>
      </c>
      <c r="B33" s="20" t="s">
        <v>109</v>
      </c>
      <c r="C33" s="13" t="str">
        <f>IF(Tableau1[[#This Row],[Colonne1]]&lt;0,"NON","OUI")</f>
        <v>OUI</v>
      </c>
      <c r="D33" s="6" t="str">
        <f>IF(Tableau1[[#This Row],[Motif]]=1,$Z$2,IF(Tableau1[[#This Row],[Motif]]=2,$Z$3,""))</f>
        <v/>
      </c>
      <c r="E33" s="6">
        <f>SUMPRODUCT((Tableau2[N°MATERIEL]=Tableau1[[#This Row],[REFERENCE]])*(Tableau2[Colonne1]))</f>
        <v>0</v>
      </c>
      <c r="F33" s="6">
        <f>SUMPRODUCT((Tableau2[N°MATERIEL]=Tableau1[[#This Row],[REFERENCE]])*(Tableau2[cat]))</f>
        <v>0</v>
      </c>
      <c r="G33" s="6" t="str">
        <f t="array" ref="G3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3" s="6" t="str">
        <f t="array" ref="H3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3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3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3" s="18"/>
      <c r="S33" s="18">
        <v>32</v>
      </c>
    </row>
    <row r="34" spans="1:19" x14ac:dyDescent="0.3">
      <c r="A34" s="1" t="s">
        <v>110</v>
      </c>
      <c r="B34" s="20" t="s">
        <v>111</v>
      </c>
      <c r="C34" s="13" t="str">
        <f>IF(Tableau1[[#This Row],[Colonne1]]&lt;0,"NON","OUI")</f>
        <v>OUI</v>
      </c>
      <c r="D34" s="6" t="str">
        <f>IF(Tableau1[[#This Row],[Motif]]=1,$Z$2,IF(Tableau1[[#This Row],[Motif]]=2,$Z$3,""))</f>
        <v/>
      </c>
      <c r="E34" s="6">
        <f>SUMPRODUCT((Tableau2[N°MATERIEL]=Tableau1[[#This Row],[REFERENCE]])*(Tableau2[Colonne1]))</f>
        <v>0</v>
      </c>
      <c r="F34" s="6">
        <f>SUMPRODUCT((Tableau2[N°MATERIEL]=Tableau1[[#This Row],[REFERENCE]])*(Tableau2[cat]))</f>
        <v>0</v>
      </c>
      <c r="G34" s="6" t="str">
        <f t="array" ref="G3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4" s="6" t="str">
        <f t="array" ref="H3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4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4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4" s="18"/>
      <c r="S34" s="18">
        <v>33</v>
      </c>
    </row>
    <row r="35" spans="1:19" x14ac:dyDescent="0.3">
      <c r="A35" s="1" t="s">
        <v>112</v>
      </c>
      <c r="B35" s="20" t="s">
        <v>111</v>
      </c>
      <c r="C35" s="13" t="str">
        <f>IF(Tableau1[[#This Row],[Colonne1]]&lt;0,"NON","OUI")</f>
        <v>OUI</v>
      </c>
      <c r="D35" s="6" t="str">
        <f>IF(Tableau1[[#This Row],[Motif]]=1,$Z$2,IF(Tableau1[[#This Row],[Motif]]=2,$Z$3,""))</f>
        <v/>
      </c>
      <c r="E35" s="6">
        <f>SUMPRODUCT((Tableau2[N°MATERIEL]=Tableau1[[#This Row],[REFERENCE]])*(Tableau2[Colonne1]))</f>
        <v>0</v>
      </c>
      <c r="F35" s="6">
        <f>SUMPRODUCT((Tableau2[N°MATERIEL]=Tableau1[[#This Row],[REFERENCE]])*(Tableau2[cat]))</f>
        <v>0</v>
      </c>
      <c r="G35" s="6" t="str">
        <f t="array" ref="G3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5" s="6" t="str">
        <f t="array" ref="H3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5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5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5" s="18"/>
      <c r="S35" s="18">
        <v>34</v>
      </c>
    </row>
    <row r="36" spans="1:19" x14ac:dyDescent="0.3">
      <c r="A36" s="1" t="s">
        <v>113</v>
      </c>
      <c r="B36" s="20" t="s">
        <v>100</v>
      </c>
      <c r="C36" s="13" t="str">
        <f>IF(Tableau1[[#This Row],[Colonne1]]&lt;0,"NON","OUI")</f>
        <v>OUI</v>
      </c>
      <c r="D36" s="6" t="str">
        <f>IF(Tableau1[[#This Row],[Motif]]=1,$Z$2,IF(Tableau1[[#This Row],[Motif]]=2,$Z$3,""))</f>
        <v/>
      </c>
      <c r="E36" s="6">
        <f>SUMPRODUCT((Tableau2[N°MATERIEL]=Tableau1[[#This Row],[REFERENCE]])*(Tableau2[Colonne1]))</f>
        <v>0</v>
      </c>
      <c r="F36" s="6">
        <f>SUMPRODUCT((Tableau2[N°MATERIEL]=Tableau1[[#This Row],[REFERENCE]])*(Tableau2[cat]))</f>
        <v>0</v>
      </c>
      <c r="G36" s="6" t="str">
        <f t="array" ref="G3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6" s="6" t="str">
        <f t="array" ref="H3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6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6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6" s="18"/>
      <c r="S36" s="18">
        <v>35</v>
      </c>
    </row>
    <row r="37" spans="1:19" x14ac:dyDescent="0.3">
      <c r="A37" s="1" t="s">
        <v>114</v>
      </c>
      <c r="B37" s="20" t="s">
        <v>115</v>
      </c>
      <c r="C37" s="13" t="str">
        <f>IF(Tableau1[[#This Row],[Colonne1]]&lt;0,"NON","OUI")</f>
        <v>OUI</v>
      </c>
      <c r="D37" s="6" t="str">
        <f>IF(Tableau1[[#This Row],[Motif]]=1,$Z$2,IF(Tableau1[[#This Row],[Motif]]=2,$Z$3,""))</f>
        <v/>
      </c>
      <c r="E37" s="6">
        <f>SUMPRODUCT((Tableau2[N°MATERIEL]=Tableau1[[#This Row],[REFERENCE]])*(Tableau2[Colonne1]))</f>
        <v>0</v>
      </c>
      <c r="F37" s="6">
        <f>SUMPRODUCT((Tableau2[N°MATERIEL]=Tableau1[[#This Row],[REFERENCE]])*(Tableau2[cat]))</f>
        <v>0</v>
      </c>
      <c r="G37" s="6" t="str">
        <f t="array" ref="G3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7" s="6" t="str">
        <f t="array" ref="H3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7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7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7" s="18"/>
      <c r="S37" s="18">
        <v>36</v>
      </c>
    </row>
    <row r="38" spans="1:19" x14ac:dyDescent="0.3">
      <c r="A38" s="1" t="s">
        <v>116</v>
      </c>
      <c r="B38" s="20" t="s">
        <v>117</v>
      </c>
      <c r="C38" s="13" t="str">
        <f>IF(Tableau1[[#This Row],[Colonne1]]&lt;0,"NON","OUI")</f>
        <v>OUI</v>
      </c>
      <c r="D38" s="6" t="str">
        <f>IF(Tableau1[[#This Row],[Motif]]=1,$Z$2,IF(Tableau1[[#This Row],[Motif]]=2,$Z$3,""))</f>
        <v/>
      </c>
      <c r="E38" s="6">
        <f>SUMPRODUCT((Tableau2[N°MATERIEL]=Tableau1[[#This Row],[REFERENCE]])*(Tableau2[Colonne1]))</f>
        <v>0</v>
      </c>
      <c r="F38" s="6">
        <f>SUMPRODUCT((Tableau2[N°MATERIEL]=Tableau1[[#This Row],[REFERENCE]])*(Tableau2[cat]))</f>
        <v>0</v>
      </c>
      <c r="G38" s="6" t="str">
        <f t="array" ref="G3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8" s="6" t="str">
        <f t="array" ref="H3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8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8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8" s="18"/>
      <c r="S38" s="18">
        <v>37</v>
      </c>
    </row>
    <row r="39" spans="1:19" x14ac:dyDescent="0.3">
      <c r="A39" s="1" t="s">
        <v>118</v>
      </c>
      <c r="B39" s="20" t="s">
        <v>119</v>
      </c>
      <c r="C39" s="13" t="str">
        <f>IF(Tableau1[[#This Row],[Colonne1]]&lt;0,"NON","OUI")</f>
        <v>OUI</v>
      </c>
      <c r="D39" s="6" t="str">
        <f>IF(Tableau1[[#This Row],[Motif]]=1,$Z$2,IF(Tableau1[[#This Row],[Motif]]=2,$Z$3,""))</f>
        <v/>
      </c>
      <c r="E39" s="6">
        <f>SUMPRODUCT((Tableau2[N°MATERIEL]=Tableau1[[#This Row],[REFERENCE]])*(Tableau2[Colonne1]))</f>
        <v>0</v>
      </c>
      <c r="F39" s="6">
        <f>SUMPRODUCT((Tableau2[N°MATERIEL]=Tableau1[[#This Row],[REFERENCE]])*(Tableau2[cat]))</f>
        <v>0</v>
      </c>
      <c r="G39" s="6" t="str">
        <f t="array" ref="G3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9" s="6" t="str">
        <f t="array" ref="H3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9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39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3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9" s="16"/>
      <c r="S39" s="18">
        <v>38</v>
      </c>
    </row>
    <row r="40" spans="1:19" x14ac:dyDescent="0.3">
      <c r="A40" s="1" t="s">
        <v>120</v>
      </c>
      <c r="B40" s="20" t="s">
        <v>121</v>
      </c>
      <c r="C40" s="13" t="str">
        <f>IF(Tableau1[[#This Row],[Colonne1]]&lt;0,"NON","OUI")</f>
        <v>NON</v>
      </c>
      <c r="D40" s="6" t="str">
        <f>IF(Tableau1[[#This Row],[Motif]]=1,$Z$2,IF(Tableau1[[#This Row],[Motif]]=2,$Z$3,""))</f>
        <v/>
      </c>
      <c r="E40" s="6">
        <f>SUMPRODUCT((Tableau2[N°MATERIEL]=Tableau1[[#This Row],[REFERENCE]])*(Tableau2[Colonne1]))</f>
        <v>-1</v>
      </c>
      <c r="F40" s="6">
        <f>SUMPRODUCT((Tableau2[N°MATERIEL]=Tableau1[[#This Row],[REFERENCE]])*(Tableau2[cat]))</f>
        <v>0</v>
      </c>
      <c r="G40" s="6" t="str">
        <f t="array" ref="G4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Baptiste</v>
      </c>
      <c r="H40" s="6" t="str">
        <f t="array" ref="H4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19/02/2018</v>
      </c>
      <c r="I40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0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0" s="16"/>
      <c r="S40" s="18">
        <v>39</v>
      </c>
    </row>
    <row r="41" spans="1:19" x14ac:dyDescent="0.3">
      <c r="A41" s="1" t="s">
        <v>122</v>
      </c>
      <c r="B41" s="20" t="s">
        <v>123</v>
      </c>
      <c r="C41" s="13" t="str">
        <f>IF(Tableau1[[#This Row],[Colonne1]]&lt;0,"NON","OUI")</f>
        <v>OUI</v>
      </c>
      <c r="D41" s="6" t="str">
        <f>IF(Tableau1[[#This Row],[Motif]]=1,$Z$2,IF(Tableau1[[#This Row],[Motif]]=2,$Z$3,""))</f>
        <v/>
      </c>
      <c r="E41" s="6">
        <f>SUMPRODUCT((Tableau2[N°MATERIEL]=Tableau1[[#This Row],[REFERENCE]])*(Tableau2[Colonne1]))</f>
        <v>0</v>
      </c>
      <c r="F41" s="6">
        <f>SUMPRODUCT((Tableau2[N°MATERIEL]=Tableau1[[#This Row],[REFERENCE]])*(Tableau2[cat]))</f>
        <v>0</v>
      </c>
      <c r="G41" s="6" t="str">
        <f t="array" ref="G4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1" s="6" t="str">
        <f t="array" ref="H4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1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1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1" s="16"/>
      <c r="S41" s="18">
        <v>40</v>
      </c>
    </row>
    <row r="42" spans="1:19" x14ac:dyDescent="0.3">
      <c r="A42" s="1" t="s">
        <v>124</v>
      </c>
      <c r="B42" s="20" t="s">
        <v>125</v>
      </c>
      <c r="C42" s="13" t="str">
        <f>IF(Tableau1[[#This Row],[Colonne1]]&lt;0,"NON","OUI")</f>
        <v>OUI</v>
      </c>
      <c r="D42" s="6" t="str">
        <f>IF(Tableau1[[#This Row],[Motif]]=1,$Z$2,IF(Tableau1[[#This Row],[Motif]]=2,$Z$3,""))</f>
        <v/>
      </c>
      <c r="E42" s="6">
        <f>SUMPRODUCT((Tableau2[N°MATERIEL]=Tableau1[[#This Row],[REFERENCE]])*(Tableau2[Colonne1]))</f>
        <v>0</v>
      </c>
      <c r="F42" s="6">
        <f>SUMPRODUCT((Tableau2[N°MATERIEL]=Tableau1[[#This Row],[REFERENCE]])*(Tableau2[cat]))</f>
        <v>0</v>
      </c>
      <c r="G42" s="6" t="str">
        <f t="array" ref="G4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2" s="6" t="str">
        <f t="array" ref="H4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2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2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2" s="16"/>
      <c r="S42" s="18">
        <v>41</v>
      </c>
    </row>
    <row r="43" spans="1:19" x14ac:dyDescent="0.3">
      <c r="A43" s="1" t="s">
        <v>126</v>
      </c>
      <c r="B43" s="20" t="s">
        <v>127</v>
      </c>
      <c r="C43" s="13" t="str">
        <f>IF(Tableau1[[#This Row],[Colonne1]]&lt;0,"NON","OUI")</f>
        <v>OUI</v>
      </c>
      <c r="D43" s="6" t="str">
        <f>IF(Tableau1[[#This Row],[Motif]]=1,$Z$2,IF(Tableau1[[#This Row],[Motif]]=2,$Z$3,""))</f>
        <v/>
      </c>
      <c r="E43" s="6">
        <f>SUMPRODUCT((Tableau2[N°MATERIEL]=Tableau1[[#This Row],[REFERENCE]])*(Tableau2[Colonne1]))</f>
        <v>0</v>
      </c>
      <c r="F43" s="6">
        <f>SUMPRODUCT((Tableau2[N°MATERIEL]=Tableau1[[#This Row],[REFERENCE]])*(Tableau2[cat]))</f>
        <v>0</v>
      </c>
      <c r="G43" s="6" t="str">
        <f t="array" ref="G4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3" s="6" t="str">
        <f t="array" ref="H4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3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3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3" s="16"/>
      <c r="S43" s="18">
        <v>42</v>
      </c>
    </row>
    <row r="44" spans="1:19" x14ac:dyDescent="0.3">
      <c r="A44" s="1" t="s">
        <v>128</v>
      </c>
      <c r="B44" s="20" t="s">
        <v>127</v>
      </c>
      <c r="C44" s="13" t="str">
        <f>IF(Tableau1[[#This Row],[Colonne1]]&lt;0,"NON","OUI")</f>
        <v>OUI</v>
      </c>
      <c r="D44" s="6" t="str">
        <f>IF(Tableau1[[#This Row],[Motif]]=1,$Z$2,IF(Tableau1[[#This Row],[Motif]]=2,$Z$3,""))</f>
        <v/>
      </c>
      <c r="E44" s="6">
        <f>SUMPRODUCT((Tableau2[N°MATERIEL]=Tableau1[[#This Row],[REFERENCE]])*(Tableau2[Colonne1]))</f>
        <v>0</v>
      </c>
      <c r="F44" s="6">
        <f>SUMPRODUCT((Tableau2[N°MATERIEL]=Tableau1[[#This Row],[REFERENCE]])*(Tableau2[cat]))</f>
        <v>0</v>
      </c>
      <c r="G44" s="6" t="str">
        <f t="array" ref="G4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4" s="6" t="str">
        <f t="array" ref="H4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4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4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4" s="16"/>
      <c r="S44" s="18">
        <v>43</v>
      </c>
    </row>
    <row r="45" spans="1:19" x14ac:dyDescent="0.3">
      <c r="A45" s="1" t="s">
        <v>129</v>
      </c>
      <c r="B45" s="20" t="s">
        <v>127</v>
      </c>
      <c r="C45" s="13" t="str">
        <f>IF(Tableau1[[#This Row],[Colonne1]]&lt;0,"NON","OUI")</f>
        <v>OUI</v>
      </c>
      <c r="D45" s="6" t="str">
        <f>IF(Tableau1[[#This Row],[Motif]]=1,$Z$2,IF(Tableau1[[#This Row],[Motif]]=2,$Z$3,""))</f>
        <v/>
      </c>
      <c r="E45" s="6">
        <f>SUMPRODUCT((Tableau2[N°MATERIEL]=Tableau1[[#This Row],[REFERENCE]])*(Tableau2[Colonne1]))</f>
        <v>0</v>
      </c>
      <c r="F45" s="6">
        <f>SUMPRODUCT((Tableau2[N°MATERIEL]=Tableau1[[#This Row],[REFERENCE]])*(Tableau2[cat]))</f>
        <v>0</v>
      </c>
      <c r="G45" s="6" t="str">
        <f t="array" ref="G4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5" s="6" t="str">
        <f t="array" ref="H4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5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5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5" s="16"/>
      <c r="S45" s="18">
        <v>44</v>
      </c>
    </row>
    <row r="46" spans="1:19" x14ac:dyDescent="0.3">
      <c r="A46" s="1" t="s">
        <v>131</v>
      </c>
      <c r="B46" s="20" t="s">
        <v>18</v>
      </c>
      <c r="C46" s="13" t="str">
        <f>IF(Tableau1[[#This Row],[Colonne1]]&lt;0,"NON","OUI")</f>
        <v>OUI</v>
      </c>
      <c r="D46" s="6" t="str">
        <f>IF(Tableau1[[#This Row],[Motif]]=1,$Z$2,IF(Tableau1[[#This Row],[Motif]]=2,$Z$3,""))</f>
        <v/>
      </c>
      <c r="E46" s="6">
        <f>SUMPRODUCT((Tableau2[N°MATERIEL]=Tableau1[[#This Row],[REFERENCE]])*(Tableau2[Colonne1]))</f>
        <v>0</v>
      </c>
      <c r="F46" s="6">
        <f>SUMPRODUCT((Tableau2[N°MATERIEL]=Tableau1[[#This Row],[REFERENCE]])*(Tableau2[cat]))</f>
        <v>0</v>
      </c>
      <c r="G46" s="6" t="str">
        <f t="array" ref="G4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6" s="6" t="str">
        <f t="array" ref="H4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6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6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6" s="16"/>
      <c r="S46" s="18">
        <v>45</v>
      </c>
    </row>
    <row r="47" spans="1:19" x14ac:dyDescent="0.3">
      <c r="A47" s="1" t="s">
        <v>132</v>
      </c>
      <c r="B47" s="20" t="s">
        <v>18</v>
      </c>
      <c r="C47" s="13" t="str">
        <f>IF(Tableau1[[#This Row],[Colonne1]]&lt;0,"NON","OUI")</f>
        <v>OUI</v>
      </c>
      <c r="D47" s="6" t="str">
        <f>IF(Tableau1[[#This Row],[Motif]]=1,$Z$2,IF(Tableau1[[#This Row],[Motif]]=2,$Z$3,""))</f>
        <v/>
      </c>
      <c r="E47" s="6">
        <f>SUMPRODUCT((Tableau2[N°MATERIEL]=Tableau1[[#This Row],[REFERENCE]])*(Tableau2[Colonne1]))</f>
        <v>0</v>
      </c>
      <c r="F47" s="6">
        <f>SUMPRODUCT((Tableau2[N°MATERIEL]=Tableau1[[#This Row],[REFERENCE]])*(Tableau2[cat]))</f>
        <v>0</v>
      </c>
      <c r="G47" s="6" t="str">
        <f t="array" ref="G4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7" s="6" t="str">
        <f t="array" ref="H4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7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7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7" s="16"/>
      <c r="S47" s="18">
        <v>46</v>
      </c>
    </row>
    <row r="48" spans="1:19" x14ac:dyDescent="0.3">
      <c r="A48" s="1" t="s">
        <v>133</v>
      </c>
      <c r="B48" s="20" t="s">
        <v>18</v>
      </c>
      <c r="C48" s="13" t="str">
        <f>IF(Tableau1[[#This Row],[Colonne1]]&lt;0,"NON","OUI")</f>
        <v>OUI</v>
      </c>
      <c r="D48" s="6" t="str">
        <f>IF(Tableau1[[#This Row],[Motif]]=1,$Z$2,IF(Tableau1[[#This Row],[Motif]]=2,$Z$3,""))</f>
        <v/>
      </c>
      <c r="E48" s="6">
        <f>SUMPRODUCT((Tableau2[N°MATERIEL]=Tableau1[[#This Row],[REFERENCE]])*(Tableau2[Colonne1]))</f>
        <v>0</v>
      </c>
      <c r="F48" s="6">
        <f>SUMPRODUCT((Tableau2[N°MATERIEL]=Tableau1[[#This Row],[REFERENCE]])*(Tableau2[cat]))</f>
        <v>0</v>
      </c>
      <c r="G48" s="6" t="str">
        <f t="array" ref="G4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8" s="6" t="str">
        <f t="array" ref="H4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8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8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8" s="16"/>
      <c r="S48" s="18">
        <v>47</v>
      </c>
    </row>
    <row r="49" spans="1:19" x14ac:dyDescent="0.3">
      <c r="A49" s="1" t="s">
        <v>134</v>
      </c>
      <c r="B49" s="20" t="s">
        <v>135</v>
      </c>
      <c r="C49" s="13" t="str">
        <f>IF(Tableau1[[#This Row],[Colonne1]]&lt;0,"NON","OUI")</f>
        <v>OUI</v>
      </c>
      <c r="D49" s="6" t="str">
        <f>IF(Tableau1[[#This Row],[Motif]]=1,$Z$2,IF(Tableau1[[#This Row],[Motif]]=2,$Z$3,""))</f>
        <v/>
      </c>
      <c r="E49" s="6">
        <f>SUMPRODUCT((Tableau2[N°MATERIEL]=Tableau1[[#This Row],[REFERENCE]])*(Tableau2[Colonne1]))</f>
        <v>0</v>
      </c>
      <c r="F49" s="6">
        <f>SUMPRODUCT((Tableau2[N°MATERIEL]=Tableau1[[#This Row],[REFERENCE]])*(Tableau2[cat]))</f>
        <v>0</v>
      </c>
      <c r="G49" s="6" t="str">
        <f t="array" ref="G4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9" s="6" t="str">
        <f t="array" ref="H4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9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49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4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49" s="18">
        <v>48</v>
      </c>
    </row>
    <row r="50" spans="1:19" x14ac:dyDescent="0.3">
      <c r="A50" s="1" t="s">
        <v>136</v>
      </c>
      <c r="B50" s="20" t="s">
        <v>138</v>
      </c>
      <c r="C50" s="13" t="str">
        <f>IF(Tableau1[[#This Row],[Colonne1]]&lt;0,"NON","OUI")</f>
        <v>OUI</v>
      </c>
      <c r="D50" s="6" t="str">
        <f>IF(Tableau1[[#This Row],[Motif]]=1,$Z$2,IF(Tableau1[[#This Row],[Motif]]=2,$Z$3,""))</f>
        <v/>
      </c>
      <c r="E50" s="6">
        <f>SUMPRODUCT((Tableau2[N°MATERIEL]=Tableau1[[#This Row],[REFERENCE]])*(Tableau2[Colonne1]))</f>
        <v>0</v>
      </c>
      <c r="F50" s="6">
        <f>SUMPRODUCT((Tableau2[N°MATERIEL]=Tableau1[[#This Row],[REFERENCE]])*(Tableau2[cat]))</f>
        <v>0</v>
      </c>
      <c r="G50" s="6" t="str">
        <f t="array" ref="G5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0" s="6" t="str">
        <f t="array" ref="H5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0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0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0" s="18">
        <v>49</v>
      </c>
    </row>
    <row r="51" spans="1:19" x14ac:dyDescent="0.3">
      <c r="A51" s="1" t="s">
        <v>137</v>
      </c>
      <c r="B51" s="20" t="s">
        <v>138</v>
      </c>
      <c r="C51" s="13" t="str">
        <f>IF(Tableau1[[#This Row],[Colonne1]]&lt;0,"NON","OUI")</f>
        <v>OUI</v>
      </c>
      <c r="D51" s="6" t="str">
        <f>IF(Tableau1[[#This Row],[Motif]]=1,$Z$2,IF(Tableau1[[#This Row],[Motif]]=2,$Z$3,""))</f>
        <v/>
      </c>
      <c r="E51" s="6">
        <f>SUMPRODUCT((Tableau2[N°MATERIEL]=Tableau1[[#This Row],[REFERENCE]])*(Tableau2[Colonne1]))</f>
        <v>0</v>
      </c>
      <c r="F51" s="6">
        <f>SUMPRODUCT((Tableau2[N°MATERIEL]=Tableau1[[#This Row],[REFERENCE]])*(Tableau2[cat]))</f>
        <v>0</v>
      </c>
      <c r="G51" s="6" t="str">
        <f t="array" ref="G5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1" s="6" t="str">
        <f t="array" ref="H5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1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1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1" s="18">
        <v>50</v>
      </c>
    </row>
    <row r="52" spans="1:19" x14ac:dyDescent="0.3">
      <c r="A52" s="1" t="s">
        <v>139</v>
      </c>
      <c r="B52" s="20" t="s">
        <v>138</v>
      </c>
      <c r="C52" s="13" t="str">
        <f>IF(Tableau1[[#This Row],[Colonne1]]&lt;0,"NON","OUI")</f>
        <v>OUI</v>
      </c>
      <c r="D52" s="6" t="str">
        <f>IF(Tableau1[[#This Row],[Motif]]=1,$Z$2,IF(Tableau1[[#This Row],[Motif]]=2,$Z$3,""))</f>
        <v/>
      </c>
      <c r="E52" s="6">
        <f>SUMPRODUCT((Tableau2[N°MATERIEL]=Tableau1[[#This Row],[REFERENCE]])*(Tableau2[Colonne1]))</f>
        <v>0</v>
      </c>
      <c r="F52" s="6">
        <f>SUMPRODUCT((Tableau2[N°MATERIEL]=Tableau1[[#This Row],[REFERENCE]])*(Tableau2[cat]))</f>
        <v>0</v>
      </c>
      <c r="G52" s="6" t="str">
        <f t="array" ref="G5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2" s="6" t="str">
        <f t="array" ref="H5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2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2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2" s="18">
        <v>51</v>
      </c>
    </row>
    <row r="53" spans="1:19" x14ac:dyDescent="0.3">
      <c r="A53" s="1" t="s">
        <v>140</v>
      </c>
      <c r="B53" s="20" t="s">
        <v>141</v>
      </c>
      <c r="C53" s="13" t="str">
        <f>IF(Tableau1[[#This Row],[Colonne1]]&lt;0,"NON","OUI")</f>
        <v>OUI</v>
      </c>
      <c r="D53" s="6" t="str">
        <f>IF(Tableau1[[#This Row],[Motif]]=1,$Z$2,IF(Tableau1[[#This Row],[Motif]]=2,$Z$3,""))</f>
        <v/>
      </c>
      <c r="E53" s="6">
        <f>SUMPRODUCT((Tableau2[N°MATERIEL]=Tableau1[[#This Row],[REFERENCE]])*(Tableau2[Colonne1]))</f>
        <v>0</v>
      </c>
      <c r="F53" s="6">
        <f>SUMPRODUCT((Tableau2[N°MATERIEL]=Tableau1[[#This Row],[REFERENCE]])*(Tableau2[cat]))</f>
        <v>0</v>
      </c>
      <c r="G53" s="6" t="str">
        <f t="array" ref="G5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3" s="6" t="str">
        <f t="array" ref="H5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3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3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3" s="18">
        <v>52</v>
      </c>
    </row>
    <row r="54" spans="1:19" x14ac:dyDescent="0.3">
      <c r="A54" s="1" t="s">
        <v>142</v>
      </c>
      <c r="B54" s="20" t="s">
        <v>141</v>
      </c>
      <c r="C54" s="13" t="str">
        <f>IF(Tableau1[[#This Row],[Colonne1]]&lt;0,"NON","OUI")</f>
        <v>OUI</v>
      </c>
      <c r="D54" s="6" t="str">
        <f>IF(Tableau1[[#This Row],[Motif]]=1,$Z$2,IF(Tableau1[[#This Row],[Motif]]=2,$Z$3,""))</f>
        <v/>
      </c>
      <c r="E54" s="6">
        <f>SUMPRODUCT((Tableau2[N°MATERIEL]=Tableau1[[#This Row],[REFERENCE]])*(Tableau2[Colonne1]))</f>
        <v>0</v>
      </c>
      <c r="F54" s="6">
        <f>SUMPRODUCT((Tableau2[N°MATERIEL]=Tableau1[[#This Row],[REFERENCE]])*(Tableau2[cat]))</f>
        <v>0</v>
      </c>
      <c r="G54" s="6" t="str">
        <f t="array" ref="G5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4" s="6" t="str">
        <f t="array" ref="H5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4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4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4" s="18">
        <v>53</v>
      </c>
    </row>
    <row r="55" spans="1:19" x14ac:dyDescent="0.3">
      <c r="A55" s="1" t="s">
        <v>143</v>
      </c>
      <c r="B55" s="20" t="s">
        <v>141</v>
      </c>
      <c r="C55" s="13" t="str">
        <f>IF(Tableau1[[#This Row],[Colonne1]]&lt;0,"NON","OUI")</f>
        <v>OUI</v>
      </c>
      <c r="D55" s="6" t="str">
        <f>IF(Tableau1[[#This Row],[Motif]]=1,$Z$2,IF(Tableau1[[#This Row],[Motif]]=2,$Z$3,""))</f>
        <v/>
      </c>
      <c r="E55" s="6">
        <f>SUMPRODUCT((Tableau2[N°MATERIEL]=Tableau1[[#This Row],[REFERENCE]])*(Tableau2[Colonne1]))</f>
        <v>0</v>
      </c>
      <c r="F55" s="6">
        <f>SUMPRODUCT((Tableau2[N°MATERIEL]=Tableau1[[#This Row],[REFERENCE]])*(Tableau2[cat]))</f>
        <v>0</v>
      </c>
      <c r="G55" s="6" t="str">
        <f t="array" ref="G5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5" s="6" t="str">
        <f t="array" ref="H5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5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5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5" s="18">
        <v>54</v>
      </c>
    </row>
    <row r="56" spans="1:19" x14ac:dyDescent="0.3">
      <c r="A56" s="1" t="s">
        <v>145</v>
      </c>
      <c r="B56" s="8" t="s">
        <v>147</v>
      </c>
      <c r="C56" s="13" t="str">
        <f>IF(Tableau1[[#This Row],[Colonne1]]&lt;0,"NON","OUI")</f>
        <v>NON</v>
      </c>
      <c r="D56" s="6" t="str">
        <f>IF(Tableau1[[#This Row],[Motif]]=1,$Z$2,IF(Tableau1[[#This Row],[Motif]]=2,$Z$3,""))</f>
        <v/>
      </c>
      <c r="E56" s="6">
        <f>SUMPRODUCT((Tableau2[N°MATERIEL]=Tableau1[[#This Row],[REFERENCE]])*(Tableau2[Colonne1]))</f>
        <v>-1</v>
      </c>
      <c r="F56" s="6">
        <f>SUMPRODUCT((Tableau2[N°MATERIEL]=Tableau1[[#This Row],[REFERENCE]])*(Tableau2[cat]))</f>
        <v>0</v>
      </c>
      <c r="G56" s="6" t="str">
        <f t="array" ref="G5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Thomas</v>
      </c>
      <c r="H56" s="6" t="str">
        <f t="array" ref="H5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29/03/2018</v>
      </c>
      <c r="I56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6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6" s="18">
        <v>55</v>
      </c>
    </row>
    <row r="57" spans="1:19" x14ac:dyDescent="0.3">
      <c r="A57" s="1" t="s">
        <v>160</v>
      </c>
      <c r="B57" s="25" t="s">
        <v>147</v>
      </c>
      <c r="C57" s="13" t="str">
        <f>IF(Tableau1[[#This Row],[Colonne1]]&lt;0,"NON","OUI")</f>
        <v>OUI</v>
      </c>
      <c r="D57" s="6" t="str">
        <f>IF(Tableau1[[#This Row],[Motif]]=1,$Z$2,IF(Tableau1[[#This Row],[Motif]]=2,$Z$3,""))</f>
        <v/>
      </c>
      <c r="E57" s="6">
        <f>SUMPRODUCT((Tableau2[N°MATERIEL]=Tableau1[[#This Row],[REFERENCE]])*(Tableau2[Colonne1]))</f>
        <v>0</v>
      </c>
      <c r="F57" s="6">
        <f>SUMPRODUCT((Tableau2[N°MATERIEL]=Tableau1[[#This Row],[REFERENCE]])*(Tableau2[cat]))</f>
        <v>0</v>
      </c>
      <c r="G57" s="6" t="str">
        <f t="array" ref="G5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7" s="6" t="str">
        <f t="array" ref="H5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7" s="23" t="str">
        <f>IFERROR(INDEX(Tableau5[DATE RESERVATION],MATCH(1,(Tableau5[DATE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J57" s="6" t="str">
        <f>IFERROR(INDEX(Tableau5[EMPRUNTEUR],MATCH(1,(Tableau5[DATE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K5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7" s="18">
        <v>56</v>
      </c>
    </row>
    <row r="58" spans="1:19" x14ac:dyDescent="0.3">
      <c r="S58" s="18">
        <v>57</v>
      </c>
    </row>
    <row r="59" spans="1:19" x14ac:dyDescent="0.3">
      <c r="S59" s="18">
        <v>58</v>
      </c>
    </row>
    <row r="60" spans="1:19" x14ac:dyDescent="0.3">
      <c r="S60" s="18">
        <v>59</v>
      </c>
    </row>
    <row r="61" spans="1:19" x14ac:dyDescent="0.3">
      <c r="S61" s="18">
        <v>60</v>
      </c>
    </row>
    <row r="62" spans="1:19" x14ac:dyDescent="0.3">
      <c r="S62" s="18">
        <v>61</v>
      </c>
    </row>
    <row r="63" spans="1:19" x14ac:dyDescent="0.3">
      <c r="S63" s="18">
        <v>62</v>
      </c>
    </row>
    <row r="64" spans="1:19" x14ac:dyDescent="0.3">
      <c r="S64" s="18">
        <v>63</v>
      </c>
    </row>
    <row r="65" spans="19:19" x14ac:dyDescent="0.3">
      <c r="S65" s="18">
        <v>64</v>
      </c>
    </row>
    <row r="66" spans="19:19" x14ac:dyDescent="0.3">
      <c r="S66" s="18">
        <v>65</v>
      </c>
    </row>
    <row r="67" spans="19:19" x14ac:dyDescent="0.3">
      <c r="S67" s="18">
        <v>66</v>
      </c>
    </row>
    <row r="68" spans="19:19" x14ac:dyDescent="0.3">
      <c r="S68" s="18">
        <v>67</v>
      </c>
    </row>
    <row r="69" spans="19:19" x14ac:dyDescent="0.3">
      <c r="S69" s="18">
        <v>68</v>
      </c>
    </row>
    <row r="70" spans="19:19" x14ac:dyDescent="0.3">
      <c r="S70" s="18">
        <v>69</v>
      </c>
    </row>
    <row r="71" spans="19:19" x14ac:dyDescent="0.3">
      <c r="S71" s="18">
        <v>70</v>
      </c>
    </row>
    <row r="72" spans="19:19" x14ac:dyDescent="0.3">
      <c r="S72" s="18">
        <v>71</v>
      </c>
    </row>
    <row r="73" spans="19:19" x14ac:dyDescent="0.3">
      <c r="S73" s="18">
        <v>72</v>
      </c>
    </row>
    <row r="74" spans="19:19" x14ac:dyDescent="0.3">
      <c r="S74" s="18">
        <v>73</v>
      </c>
    </row>
    <row r="75" spans="19:19" x14ac:dyDescent="0.3">
      <c r="S75" s="18">
        <v>74</v>
      </c>
    </row>
    <row r="76" spans="19:19" x14ac:dyDescent="0.3">
      <c r="S76" s="18">
        <v>75</v>
      </c>
    </row>
  </sheetData>
  <sheetProtection selectLockedCells="1" sort="0" autoFilter="0" pivotTables="0"/>
  <dataValidations count="1">
    <dataValidation type="custom" allowBlank="1" showInputMessage="1" showErrorMessage="1" errorTitle="Cette valeur existe déjà" error="Vous ne pouvez pas saisir ce numéro il est déjà attribué" sqref="A1:A57">
      <formula1>COUNTIF(A:A,A1048533)=1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J53"/>
  <sheetViews>
    <sheetView workbookViewId="0">
      <selection activeCell="E53" sqref="E53"/>
    </sheetView>
  </sheetViews>
  <sheetFormatPr baseColWidth="10" defaultColWidth="11" defaultRowHeight="16.5" x14ac:dyDescent="0.3"/>
  <cols>
    <col min="1" max="1" width="10.875" style="3" customWidth="1"/>
    <col min="2" max="2" width="35.25" style="3" bestFit="1" customWidth="1"/>
    <col min="3" max="3" width="13.75" style="3" customWidth="1"/>
    <col min="4" max="4" width="36.625" style="11" bestFit="1" customWidth="1"/>
    <col min="5" max="5" width="24.875" style="3" customWidth="1"/>
    <col min="6" max="6" width="14.125" style="3" customWidth="1"/>
    <col min="7" max="7" width="6.75" style="7" customWidth="1"/>
    <col min="8" max="8" width="11.25" style="3" hidden="1" customWidth="1"/>
    <col min="9" max="9" width="33" style="3" customWidth="1"/>
    <col min="10" max="10" width="0" style="3" hidden="1" customWidth="1"/>
    <col min="11" max="16384" width="11" style="3"/>
  </cols>
  <sheetData>
    <row r="1" spans="1:10" x14ac:dyDescent="0.3">
      <c r="A1" s="4" t="s">
        <v>56</v>
      </c>
      <c r="B1" s="4" t="s">
        <v>49</v>
      </c>
      <c r="C1" s="4" t="s">
        <v>53</v>
      </c>
      <c r="D1" s="26" t="s">
        <v>51</v>
      </c>
      <c r="E1" s="4" t="s">
        <v>50</v>
      </c>
      <c r="F1" s="4" t="s">
        <v>52</v>
      </c>
      <c r="G1" s="4" t="s">
        <v>54</v>
      </c>
      <c r="H1" s="3" t="s">
        <v>62</v>
      </c>
      <c r="I1" s="10" t="s">
        <v>63</v>
      </c>
      <c r="J1" s="10" t="s">
        <v>65</v>
      </c>
    </row>
    <row r="2" spans="1:10" x14ac:dyDescent="0.3">
      <c r="A2" s="3" t="s">
        <v>31</v>
      </c>
      <c r="B2" s="3" t="s">
        <v>32</v>
      </c>
      <c r="C2" s="5" t="s">
        <v>72</v>
      </c>
      <c r="D2" s="11">
        <v>5</v>
      </c>
      <c r="E2" s="5" t="s">
        <v>165</v>
      </c>
      <c r="F2" s="5"/>
      <c r="G2" s="7" t="s">
        <v>73</v>
      </c>
      <c r="H2" s="3">
        <f t="shared" ref="H2:H46" si="0">IF(G2="OUI",1,IF(G2="NON",-1))</f>
        <v>-1</v>
      </c>
      <c r="I2" s="9"/>
      <c r="J2" s="11">
        <f>IF(Tableau2[[#This Row],[COMMENTAIRES]]=BDD!$Z$2,1,IF(Tableau2[[#This Row],[COMMENTAIRES]]=BDD!$Z$3,2,0))</f>
        <v>0</v>
      </c>
    </row>
    <row r="3" spans="1:10" x14ac:dyDescent="0.3">
      <c r="A3" s="3" t="s">
        <v>11</v>
      </c>
      <c r="B3" s="3" t="s">
        <v>12</v>
      </c>
      <c r="C3" s="5" t="s">
        <v>74</v>
      </c>
      <c r="D3" s="11">
        <v>6</v>
      </c>
      <c r="E3" s="5" t="s">
        <v>165</v>
      </c>
      <c r="F3" s="5"/>
      <c r="G3" s="7" t="s">
        <v>73</v>
      </c>
      <c r="H3" s="3">
        <f t="shared" si="0"/>
        <v>-1</v>
      </c>
      <c r="I3" s="9"/>
      <c r="J3" s="11">
        <f>IF(Tableau2[[#This Row],[COMMENTAIRES]]=BDD!$Z$2,1,IF(Tableau2[[#This Row],[COMMENTAIRES]]=BDD!$Z$3,2,0))</f>
        <v>0</v>
      </c>
    </row>
    <row r="4" spans="1:10" x14ac:dyDescent="0.3">
      <c r="A4" s="3" t="s">
        <v>13</v>
      </c>
      <c r="B4" s="3" t="s">
        <v>12</v>
      </c>
      <c r="C4" s="5" t="s">
        <v>75</v>
      </c>
      <c r="D4" s="11">
        <v>3</v>
      </c>
      <c r="E4" s="5" t="s">
        <v>170</v>
      </c>
      <c r="F4" s="5"/>
      <c r="G4" s="7" t="s">
        <v>73</v>
      </c>
      <c r="H4" s="3">
        <f t="shared" si="0"/>
        <v>-1</v>
      </c>
      <c r="I4" s="9"/>
      <c r="J4" s="11">
        <f>IF(Tableau2[[#This Row],[COMMENTAIRES]]=BDD!$Z$2,1,IF(Tableau2[[#This Row],[COMMENTAIRES]]=BDD!$Z$3,2,0))</f>
        <v>0</v>
      </c>
    </row>
    <row r="5" spans="1:10" x14ac:dyDescent="0.3">
      <c r="A5" s="3" t="s">
        <v>13</v>
      </c>
      <c r="B5" s="3" t="s">
        <v>12</v>
      </c>
      <c r="C5" s="5"/>
      <c r="D5" s="11">
        <v>3</v>
      </c>
      <c r="E5" s="5" t="s">
        <v>170</v>
      </c>
      <c r="F5" s="5" t="s">
        <v>76</v>
      </c>
      <c r="G5" s="7" t="s">
        <v>59</v>
      </c>
      <c r="H5" s="3">
        <f t="shared" si="0"/>
        <v>1</v>
      </c>
      <c r="I5" s="9" t="s">
        <v>66</v>
      </c>
      <c r="J5" s="11">
        <f>IF(Tableau2[[#This Row],[COMMENTAIRES]]=BDD!$Z$2,1,IF(Tableau2[[#This Row],[COMMENTAIRES]]=BDD!$Z$3,2,0))</f>
        <v>1</v>
      </c>
    </row>
    <row r="6" spans="1:10" x14ac:dyDescent="0.3">
      <c r="A6" s="3" t="s">
        <v>46</v>
      </c>
      <c r="B6" s="3" t="s">
        <v>47</v>
      </c>
      <c r="C6" s="5" t="s">
        <v>77</v>
      </c>
      <c r="D6" s="11">
        <v>10</v>
      </c>
      <c r="E6" s="5" t="s">
        <v>161</v>
      </c>
      <c r="F6" s="5"/>
      <c r="G6" s="7" t="s">
        <v>73</v>
      </c>
      <c r="H6" s="3">
        <f t="shared" si="0"/>
        <v>-1</v>
      </c>
      <c r="I6" s="9"/>
      <c r="J6" s="11">
        <f>IF(Tableau2[[#This Row],[COMMENTAIRES]]=BDD!$Z$2,1,IF(Tableau2[[#This Row],[COMMENTAIRES]]=BDD!$Z$3,2,0))</f>
        <v>0</v>
      </c>
    </row>
    <row r="7" spans="1:10" x14ac:dyDescent="0.3">
      <c r="A7" s="3" t="s">
        <v>48</v>
      </c>
      <c r="B7" s="3" t="s">
        <v>47</v>
      </c>
      <c r="C7" s="5" t="s">
        <v>77</v>
      </c>
      <c r="D7" s="11">
        <v>10</v>
      </c>
      <c r="E7" s="5" t="s">
        <v>161</v>
      </c>
      <c r="F7" s="5"/>
      <c r="G7" s="7" t="s">
        <v>73</v>
      </c>
      <c r="H7" s="3">
        <f t="shared" si="0"/>
        <v>-1</v>
      </c>
      <c r="I7" s="9"/>
      <c r="J7" s="11">
        <f>IF(Tableau2[[#This Row],[COMMENTAIRES]]=BDD!$Z$2,1,IF(Tableau2[[#This Row],[COMMENTAIRES]]=BDD!$Z$3,2,0))</f>
        <v>0</v>
      </c>
    </row>
    <row r="8" spans="1:10" x14ac:dyDescent="0.3">
      <c r="A8" s="3" t="s">
        <v>14</v>
      </c>
      <c r="B8" s="3" t="s">
        <v>15</v>
      </c>
      <c r="C8" s="5" t="s">
        <v>78</v>
      </c>
      <c r="D8" s="11">
        <v>10</v>
      </c>
      <c r="E8" s="5" t="s">
        <v>161</v>
      </c>
      <c r="F8" s="5"/>
      <c r="G8" s="7" t="s">
        <v>73</v>
      </c>
      <c r="H8" s="3">
        <f t="shared" si="0"/>
        <v>-1</v>
      </c>
      <c r="I8" s="9"/>
      <c r="J8" s="11">
        <f>IF(Tableau2[[#This Row],[COMMENTAIRES]]=BDD!$Z$2,1,IF(Tableau2[[#This Row],[COMMENTAIRES]]=BDD!$Z$3,2,0))</f>
        <v>0</v>
      </c>
    </row>
    <row r="9" spans="1:10" x14ac:dyDescent="0.3">
      <c r="A9" s="3" t="s">
        <v>14</v>
      </c>
      <c r="B9" s="3" t="s">
        <v>15</v>
      </c>
      <c r="C9" s="5"/>
      <c r="D9" s="11" t="s">
        <v>79</v>
      </c>
      <c r="E9" s="5" t="s">
        <v>161</v>
      </c>
      <c r="F9" s="5" t="s">
        <v>80</v>
      </c>
      <c r="G9" s="7" t="s">
        <v>59</v>
      </c>
      <c r="H9" s="3">
        <f t="shared" si="0"/>
        <v>1</v>
      </c>
      <c r="I9" s="9" t="s">
        <v>70</v>
      </c>
      <c r="J9" s="11">
        <f>IF(Tableau2[[#This Row],[COMMENTAIRES]]=BDD!$Z$2,1,IF(Tableau2[[#This Row],[COMMENTAIRES]]=BDD!$Z$3,2,0))</f>
        <v>0</v>
      </c>
    </row>
    <row r="10" spans="1:10" x14ac:dyDescent="0.3">
      <c r="A10" s="3" t="s">
        <v>16</v>
      </c>
      <c r="B10" s="3" t="s">
        <v>15</v>
      </c>
      <c r="C10" s="5" t="s">
        <v>78</v>
      </c>
      <c r="D10" s="11">
        <v>10</v>
      </c>
      <c r="E10" s="5" t="s">
        <v>161</v>
      </c>
      <c r="F10" s="5"/>
      <c r="G10" s="7" t="s">
        <v>73</v>
      </c>
      <c r="H10" s="3">
        <f t="shared" si="0"/>
        <v>-1</v>
      </c>
      <c r="I10" s="9"/>
      <c r="J10" s="11">
        <f>IF(Tableau2[[#This Row],[COMMENTAIRES]]=BDD!$Z$2,1,IF(Tableau2[[#This Row],[COMMENTAIRES]]=BDD!$Z$3,2,0))</f>
        <v>0</v>
      </c>
    </row>
    <row r="11" spans="1:10" x14ac:dyDescent="0.3">
      <c r="A11" s="3" t="s">
        <v>16</v>
      </c>
      <c r="B11" s="3" t="s">
        <v>15</v>
      </c>
      <c r="C11" s="5"/>
      <c r="D11" s="11" t="s">
        <v>79</v>
      </c>
      <c r="E11" s="5" t="s">
        <v>161</v>
      </c>
      <c r="F11" s="5" t="s">
        <v>80</v>
      </c>
      <c r="G11" s="7" t="s">
        <v>59</v>
      </c>
      <c r="H11" s="3">
        <f t="shared" si="0"/>
        <v>1</v>
      </c>
      <c r="I11" s="9" t="s">
        <v>70</v>
      </c>
      <c r="J11" s="11">
        <f>IF(Tableau2[[#This Row],[COMMENTAIRES]]=BDD!$Z$2,1,IF(Tableau2[[#This Row],[COMMENTAIRES]]=BDD!$Z$3,2,0))</f>
        <v>0</v>
      </c>
    </row>
    <row r="12" spans="1:10" x14ac:dyDescent="0.3">
      <c r="A12" s="3" t="s">
        <v>17</v>
      </c>
      <c r="B12" s="3" t="s">
        <v>18</v>
      </c>
      <c r="C12" s="5" t="s">
        <v>81</v>
      </c>
      <c r="D12" s="11">
        <v>5</v>
      </c>
      <c r="E12" s="5" t="s">
        <v>182</v>
      </c>
      <c r="F12" s="5"/>
      <c r="G12" s="7" t="s">
        <v>73</v>
      </c>
      <c r="H12" s="3">
        <f t="shared" si="0"/>
        <v>-1</v>
      </c>
      <c r="I12" s="9"/>
      <c r="J12" s="11">
        <f>IF(Tableau2[[#This Row],[COMMENTAIRES]]=BDD!$Z$2,1,IF(Tableau2[[#This Row],[COMMENTAIRES]]=BDD!$Z$3,2,0))</f>
        <v>0</v>
      </c>
    </row>
    <row r="13" spans="1:10" x14ac:dyDescent="0.3">
      <c r="A13" s="3" t="s">
        <v>21</v>
      </c>
      <c r="B13" s="3" t="s">
        <v>22</v>
      </c>
      <c r="C13" s="5" t="s">
        <v>82</v>
      </c>
      <c r="D13" s="11" t="s">
        <v>79</v>
      </c>
      <c r="E13" s="5" t="s">
        <v>182</v>
      </c>
      <c r="F13" s="5"/>
      <c r="G13" s="7" t="s">
        <v>73</v>
      </c>
      <c r="H13" s="3">
        <f t="shared" si="0"/>
        <v>-1</v>
      </c>
      <c r="I13" s="9"/>
      <c r="J13" s="11">
        <f>IF(Tableau2[[#This Row],[COMMENTAIRES]]=BDD!$Z$2,1,IF(Tableau2[[#This Row],[COMMENTAIRES]]=BDD!$Z$3,2,0))</f>
        <v>0</v>
      </c>
    </row>
    <row r="14" spans="1:10" x14ac:dyDescent="0.3">
      <c r="A14" s="3" t="s">
        <v>9</v>
      </c>
      <c r="B14" s="3" t="s">
        <v>10</v>
      </c>
      <c r="C14" s="5" t="s">
        <v>83</v>
      </c>
      <c r="D14" s="11" t="s">
        <v>79</v>
      </c>
      <c r="E14" s="5" t="s">
        <v>172</v>
      </c>
      <c r="F14" s="5"/>
      <c r="G14" s="7" t="s">
        <v>73</v>
      </c>
      <c r="H14" s="3">
        <f t="shared" si="0"/>
        <v>-1</v>
      </c>
      <c r="I14" s="9"/>
      <c r="J14" s="11">
        <f>IF(Tableau2[[#This Row],[COMMENTAIRES]]=BDD!$Z$2,1,IF(Tableau2[[#This Row],[COMMENTAIRES]]=BDD!$Z$3,2,0))</f>
        <v>0</v>
      </c>
    </row>
    <row r="15" spans="1:10" x14ac:dyDescent="0.3">
      <c r="A15" s="3" t="s">
        <v>44</v>
      </c>
      <c r="B15" s="3" t="s">
        <v>45</v>
      </c>
      <c r="C15" s="5" t="s">
        <v>84</v>
      </c>
      <c r="D15" s="11" t="s">
        <v>79</v>
      </c>
      <c r="E15" s="5" t="s">
        <v>173</v>
      </c>
      <c r="F15" s="5"/>
      <c r="G15" s="7" t="s">
        <v>73</v>
      </c>
      <c r="H15" s="3">
        <f t="shared" si="0"/>
        <v>-1</v>
      </c>
      <c r="I15" s="9"/>
      <c r="J15" s="11">
        <f>IF(Tableau2[[#This Row],[COMMENTAIRES]]=BDD!$Z$2,1,IF(Tableau2[[#This Row],[COMMENTAIRES]]=BDD!$Z$3,2,0))</f>
        <v>0</v>
      </c>
    </row>
    <row r="16" spans="1:10" x14ac:dyDescent="0.3">
      <c r="A16" s="3" t="s">
        <v>3</v>
      </c>
      <c r="B16" s="3" t="s">
        <v>4</v>
      </c>
      <c r="C16" s="5" t="s">
        <v>85</v>
      </c>
      <c r="D16" s="11">
        <v>5</v>
      </c>
      <c r="E16" s="5" t="s">
        <v>185</v>
      </c>
      <c r="F16" s="5"/>
      <c r="G16" s="7" t="s">
        <v>73</v>
      </c>
      <c r="H16" s="3">
        <f t="shared" si="0"/>
        <v>-1</v>
      </c>
      <c r="I16" s="9"/>
      <c r="J16" s="11">
        <f>IF(Tableau2[[#This Row],[COMMENTAIRES]]=BDD!$Z$2,1,IF(Tableau2[[#This Row],[COMMENTAIRES]]=BDD!$Z$3,2,0))</f>
        <v>0</v>
      </c>
    </row>
    <row r="17" spans="1:10" x14ac:dyDescent="0.3">
      <c r="A17" s="3" t="s">
        <v>71</v>
      </c>
      <c r="B17" s="3" t="s">
        <v>2</v>
      </c>
      <c r="C17" s="5" t="s">
        <v>74</v>
      </c>
      <c r="D17" s="11">
        <v>6</v>
      </c>
      <c r="E17" s="5" t="s">
        <v>184</v>
      </c>
      <c r="F17" s="5"/>
      <c r="G17" s="7" t="s">
        <v>73</v>
      </c>
      <c r="H17" s="3">
        <f t="shared" si="0"/>
        <v>-1</v>
      </c>
      <c r="I17" s="9"/>
      <c r="J17" s="11">
        <f>IF(Tableau2[[#This Row],[COMMENTAIRES]]=BDD!$Z$2,1,IF(Tableau2[[#This Row],[COMMENTAIRES]]=BDD!$Z$3,2,0))</f>
        <v>0</v>
      </c>
    </row>
    <row r="18" spans="1:10" x14ac:dyDescent="0.3">
      <c r="A18" s="3" t="s">
        <v>20</v>
      </c>
      <c r="B18" s="3" t="s">
        <v>55</v>
      </c>
      <c r="C18" s="5" t="s">
        <v>86</v>
      </c>
      <c r="D18" s="11">
        <v>2</v>
      </c>
      <c r="E18" s="5" t="s">
        <v>184</v>
      </c>
      <c r="F18" s="5"/>
      <c r="G18" s="7" t="s">
        <v>73</v>
      </c>
      <c r="H18" s="3">
        <f t="shared" si="0"/>
        <v>-1</v>
      </c>
      <c r="I18" s="9"/>
      <c r="J18" s="11">
        <f>IF(Tableau2[[#This Row],[COMMENTAIRES]]=BDD!$Z$2,1,IF(Tableau2[[#This Row],[COMMENTAIRES]]=BDD!$Z$3,2,0))</f>
        <v>0</v>
      </c>
    </row>
    <row r="19" spans="1:10" x14ac:dyDescent="0.3">
      <c r="A19" s="3" t="s">
        <v>20</v>
      </c>
      <c r="B19" s="3" t="s">
        <v>55</v>
      </c>
      <c r="C19" s="5"/>
      <c r="D19" s="11" t="s">
        <v>79</v>
      </c>
      <c r="E19" s="5" t="s">
        <v>184</v>
      </c>
      <c r="F19" s="5" t="s">
        <v>87</v>
      </c>
      <c r="G19" s="7" t="s">
        <v>59</v>
      </c>
      <c r="H19" s="3">
        <f t="shared" si="0"/>
        <v>1</v>
      </c>
      <c r="I19" s="9" t="s">
        <v>70</v>
      </c>
      <c r="J19" s="11">
        <f>IF(Tableau2[[#This Row],[COMMENTAIRES]]=BDD!$Z$2,1,IF(Tableau2[[#This Row],[COMMENTAIRES]]=BDD!$Z$3,2,0))</f>
        <v>0</v>
      </c>
    </row>
    <row r="20" spans="1:10" x14ac:dyDescent="0.3">
      <c r="A20" s="3" t="s">
        <v>23</v>
      </c>
      <c r="B20" s="3" t="s">
        <v>24</v>
      </c>
      <c r="C20" s="5" t="s">
        <v>88</v>
      </c>
      <c r="D20" s="11" t="s">
        <v>79</v>
      </c>
      <c r="E20" s="5" t="s">
        <v>169</v>
      </c>
      <c r="F20" s="5"/>
      <c r="G20" s="7" t="s">
        <v>73</v>
      </c>
      <c r="H20" s="3">
        <f t="shared" si="0"/>
        <v>-1</v>
      </c>
      <c r="I20" s="9"/>
      <c r="J20" s="11">
        <f>IF(Tableau2[[#This Row],[COMMENTAIRES]]=BDD!$Z$2,1,IF(Tableau2[[#This Row],[COMMENTAIRES]]=BDD!$Z$3,2,0))</f>
        <v>0</v>
      </c>
    </row>
    <row r="21" spans="1:10" x14ac:dyDescent="0.3">
      <c r="A21" s="3" t="s">
        <v>19</v>
      </c>
      <c r="B21" s="3" t="s">
        <v>130</v>
      </c>
      <c r="C21" s="5" t="s">
        <v>89</v>
      </c>
      <c r="D21" s="11" t="s">
        <v>79</v>
      </c>
      <c r="E21" s="5" t="s">
        <v>182</v>
      </c>
      <c r="F21" s="5"/>
      <c r="G21" s="7" t="s">
        <v>73</v>
      </c>
      <c r="H21" s="3">
        <f t="shared" si="0"/>
        <v>-1</v>
      </c>
      <c r="I21" s="9"/>
      <c r="J21" s="11">
        <f>IF(Tableau2[[#This Row],[COMMENTAIRES]]=BDD!$Z$2,1,IF(Tableau2[[#This Row],[COMMENTAIRES]]=BDD!$Z$3,2,0))</f>
        <v>0</v>
      </c>
    </row>
    <row r="22" spans="1:10" x14ac:dyDescent="0.3">
      <c r="A22" s="3" t="s">
        <v>40</v>
      </c>
      <c r="B22" s="3" t="s">
        <v>41</v>
      </c>
      <c r="C22" s="5" t="s">
        <v>90</v>
      </c>
      <c r="D22" s="11" t="s">
        <v>79</v>
      </c>
      <c r="E22" s="5" t="s">
        <v>168</v>
      </c>
      <c r="F22" s="5"/>
      <c r="G22" s="7" t="s">
        <v>73</v>
      </c>
      <c r="H22" s="3">
        <f t="shared" si="0"/>
        <v>-1</v>
      </c>
      <c r="I22" s="9"/>
      <c r="J22" s="11">
        <f>IF(Tableau2[[#This Row],[COMMENTAIRES]]=BDD!$Z$2,1,IF(Tableau2[[#This Row],[COMMENTAIRES]]=BDD!$Z$3,2,0))</f>
        <v>0</v>
      </c>
    </row>
    <row r="23" spans="1:10" x14ac:dyDescent="0.3">
      <c r="A23" s="3" t="s">
        <v>40</v>
      </c>
      <c r="B23" s="3" t="s">
        <v>41</v>
      </c>
      <c r="C23" s="5"/>
      <c r="D23" s="11" t="s">
        <v>79</v>
      </c>
      <c r="E23" s="5" t="s">
        <v>168</v>
      </c>
      <c r="F23" s="5" t="s">
        <v>87</v>
      </c>
      <c r="G23" s="7" t="s">
        <v>59</v>
      </c>
      <c r="H23" s="3">
        <f t="shared" si="0"/>
        <v>1</v>
      </c>
      <c r="I23" s="9" t="s">
        <v>70</v>
      </c>
      <c r="J23" s="11">
        <f>IF(Tableau2[[#This Row],[COMMENTAIRES]]=BDD!$Z$2,1,IF(Tableau2[[#This Row],[COMMENTAIRES]]=BDD!$Z$3,2,0))</f>
        <v>0</v>
      </c>
    </row>
    <row r="24" spans="1:10" x14ac:dyDescent="0.3">
      <c r="A24" s="3" t="s">
        <v>5</v>
      </c>
      <c r="B24" s="3" t="s">
        <v>6</v>
      </c>
      <c r="C24" s="5" t="s">
        <v>90</v>
      </c>
      <c r="D24" s="11" t="s">
        <v>79</v>
      </c>
      <c r="E24" s="5" t="s">
        <v>168</v>
      </c>
      <c r="F24" s="5"/>
      <c r="G24" s="7" t="s">
        <v>73</v>
      </c>
      <c r="H24" s="3">
        <f t="shared" si="0"/>
        <v>-1</v>
      </c>
      <c r="I24" s="9"/>
      <c r="J24" s="11">
        <f>IF(Tableau2[[#This Row],[COMMENTAIRES]]=BDD!$Z$2,1,IF(Tableau2[[#This Row],[COMMENTAIRES]]=BDD!$Z$3,2,0))</f>
        <v>0</v>
      </c>
    </row>
    <row r="25" spans="1:10" x14ac:dyDescent="0.3">
      <c r="A25" s="3" t="s">
        <v>5</v>
      </c>
      <c r="B25" s="3" t="s">
        <v>6</v>
      </c>
      <c r="C25" s="5"/>
      <c r="D25" s="11" t="s">
        <v>79</v>
      </c>
      <c r="E25" s="5" t="s">
        <v>168</v>
      </c>
      <c r="F25" s="5" t="s">
        <v>87</v>
      </c>
      <c r="G25" s="7" t="s">
        <v>59</v>
      </c>
      <c r="H25" s="3">
        <f t="shared" si="0"/>
        <v>1</v>
      </c>
      <c r="I25" s="9" t="s">
        <v>70</v>
      </c>
      <c r="J25" s="11">
        <f>IF(Tableau2[[#This Row],[COMMENTAIRES]]=BDD!$Z$2,1,IF(Tableau2[[#This Row],[COMMENTAIRES]]=BDD!$Z$3,2,0))</f>
        <v>0</v>
      </c>
    </row>
    <row r="26" spans="1:10" x14ac:dyDescent="0.3">
      <c r="A26" s="3" t="s">
        <v>33</v>
      </c>
      <c r="B26" s="3" t="s">
        <v>34</v>
      </c>
      <c r="C26" s="5" t="s">
        <v>90</v>
      </c>
      <c r="D26" s="11" t="s">
        <v>79</v>
      </c>
      <c r="E26" s="5" t="s">
        <v>168</v>
      </c>
      <c r="F26" s="5"/>
      <c r="G26" s="7" t="s">
        <v>73</v>
      </c>
      <c r="H26" s="3">
        <f t="shared" si="0"/>
        <v>-1</v>
      </c>
      <c r="I26" s="9"/>
      <c r="J26" s="11">
        <f>IF(Tableau2[[#This Row],[COMMENTAIRES]]=BDD!$Z$2,1,IF(Tableau2[[#This Row],[COMMENTAIRES]]=BDD!$Z$3,2,0))</f>
        <v>0</v>
      </c>
    </row>
    <row r="27" spans="1:10" x14ac:dyDescent="0.3">
      <c r="A27" s="3" t="s">
        <v>33</v>
      </c>
      <c r="B27" s="3" t="s">
        <v>34</v>
      </c>
      <c r="C27" s="5"/>
      <c r="D27" s="11" t="s">
        <v>79</v>
      </c>
      <c r="E27" s="5" t="s">
        <v>168</v>
      </c>
      <c r="F27" s="5" t="s">
        <v>87</v>
      </c>
      <c r="G27" s="7" t="s">
        <v>59</v>
      </c>
      <c r="H27" s="3">
        <f t="shared" si="0"/>
        <v>1</v>
      </c>
      <c r="I27" s="9" t="s">
        <v>70</v>
      </c>
      <c r="J27" s="11">
        <f>IF(Tableau2[[#This Row],[COMMENTAIRES]]=BDD!$Z$2,1,IF(Tableau2[[#This Row],[COMMENTAIRES]]=BDD!$Z$3,2,0))</f>
        <v>0</v>
      </c>
    </row>
    <row r="28" spans="1:10" x14ac:dyDescent="0.3">
      <c r="A28" s="3" t="s">
        <v>42</v>
      </c>
      <c r="B28" s="3" t="s">
        <v>43</v>
      </c>
      <c r="C28" s="5" t="s">
        <v>91</v>
      </c>
      <c r="D28" s="11">
        <v>5</v>
      </c>
      <c r="E28" s="5" t="s">
        <v>174</v>
      </c>
      <c r="F28" s="5"/>
      <c r="G28" s="7" t="s">
        <v>73</v>
      </c>
      <c r="H28" s="3">
        <f t="shared" si="0"/>
        <v>-1</v>
      </c>
      <c r="I28" s="9"/>
      <c r="J28" s="11">
        <f>IF(Tableau2[[#This Row],[COMMENTAIRES]]=BDD!$Z$2,1,IF(Tableau2[[#This Row],[COMMENTAIRES]]=BDD!$Z$3,2,0))</f>
        <v>0</v>
      </c>
    </row>
    <row r="29" spans="1:10" x14ac:dyDescent="0.3">
      <c r="A29" s="3" t="s">
        <v>42</v>
      </c>
      <c r="B29" s="3" t="s">
        <v>43</v>
      </c>
      <c r="C29" s="5"/>
      <c r="D29" s="11" t="s">
        <v>79</v>
      </c>
      <c r="E29" s="5" t="s">
        <v>169</v>
      </c>
      <c r="F29" s="5" t="s">
        <v>76</v>
      </c>
      <c r="G29" s="7" t="s">
        <v>59</v>
      </c>
      <c r="H29" s="3">
        <f t="shared" si="0"/>
        <v>1</v>
      </c>
      <c r="I29" s="9" t="s">
        <v>70</v>
      </c>
      <c r="J29" s="11">
        <f>IF(Tableau2[[#This Row],[COMMENTAIRES]]=BDD!$Z$2,1,IF(Tableau2[[#This Row],[COMMENTAIRES]]=BDD!$Z$3,2,0))</f>
        <v>0</v>
      </c>
    </row>
    <row r="30" spans="1:10" x14ac:dyDescent="0.3">
      <c r="A30" s="3" t="s">
        <v>25</v>
      </c>
      <c r="B30" s="3" t="s">
        <v>26</v>
      </c>
      <c r="C30" s="5" t="s">
        <v>92</v>
      </c>
      <c r="D30" s="11" t="s">
        <v>79</v>
      </c>
      <c r="E30" s="5" t="s">
        <v>169</v>
      </c>
      <c r="F30" s="5"/>
      <c r="G30" s="7" t="s">
        <v>73</v>
      </c>
      <c r="H30" s="3">
        <f t="shared" si="0"/>
        <v>-1</v>
      </c>
      <c r="I30" s="9"/>
      <c r="J30" s="11">
        <f>IF(Tableau2[[#This Row],[COMMENTAIRES]]=BDD!$Z$2,1,IF(Tableau2[[#This Row],[COMMENTAIRES]]=BDD!$Z$3,2,0))</f>
        <v>0</v>
      </c>
    </row>
    <row r="31" spans="1:10" x14ac:dyDescent="0.3">
      <c r="A31" s="3" t="s">
        <v>25</v>
      </c>
      <c r="B31" s="3" t="s">
        <v>26</v>
      </c>
      <c r="C31" s="5"/>
      <c r="D31" s="11" t="s">
        <v>79</v>
      </c>
      <c r="E31" s="5" t="s">
        <v>169</v>
      </c>
      <c r="F31" s="5" t="s">
        <v>93</v>
      </c>
      <c r="G31" s="7" t="s">
        <v>59</v>
      </c>
      <c r="H31" s="3">
        <f t="shared" si="0"/>
        <v>1</v>
      </c>
      <c r="I31" s="9" t="s">
        <v>70</v>
      </c>
      <c r="J31" s="11">
        <f>IF(Tableau2[[#This Row],[COMMENTAIRES]]=BDD!$Z$2,1,IF(Tableau2[[#This Row],[COMMENTAIRES]]=BDD!$Z$3,2,0))</f>
        <v>0</v>
      </c>
    </row>
    <row r="32" spans="1:10" x14ac:dyDescent="0.3">
      <c r="A32" s="3" t="s">
        <v>35</v>
      </c>
      <c r="B32" s="3" t="s">
        <v>36</v>
      </c>
      <c r="C32" s="5" t="s">
        <v>80</v>
      </c>
      <c r="D32" s="11">
        <v>6</v>
      </c>
      <c r="E32" s="5" t="s">
        <v>173</v>
      </c>
      <c r="F32" s="5"/>
      <c r="G32" s="7" t="s">
        <v>73</v>
      </c>
      <c r="H32" s="3">
        <f t="shared" si="0"/>
        <v>-1</v>
      </c>
      <c r="I32" s="9"/>
      <c r="J32" s="11">
        <f>IF(Tableau2[[#This Row],[COMMENTAIRES]]=BDD!$Z$2,1,IF(Tableau2[[#This Row],[COMMENTAIRES]]=BDD!$Z$3,2,0))</f>
        <v>0</v>
      </c>
    </row>
    <row r="33" spans="1:10" x14ac:dyDescent="0.3">
      <c r="A33" s="3" t="s">
        <v>35</v>
      </c>
      <c r="B33" s="3" t="s">
        <v>36</v>
      </c>
      <c r="C33" s="5"/>
      <c r="D33" s="11" t="s">
        <v>79</v>
      </c>
      <c r="E33" s="5" t="s">
        <v>172</v>
      </c>
      <c r="F33" s="5" t="s">
        <v>94</v>
      </c>
      <c r="G33" s="7" t="s">
        <v>59</v>
      </c>
      <c r="H33" s="3">
        <f t="shared" si="0"/>
        <v>1</v>
      </c>
      <c r="I33" s="9" t="s">
        <v>70</v>
      </c>
      <c r="J33" s="11">
        <f>IF(Tableau2[[#This Row],[COMMENTAIRES]]=BDD!$Z$2,1,IF(Tableau2[[#This Row],[COMMENTAIRES]]=BDD!$Z$3,2,0))</f>
        <v>0</v>
      </c>
    </row>
    <row r="34" spans="1:10" x14ac:dyDescent="0.3">
      <c r="A34" s="3" t="s">
        <v>29</v>
      </c>
      <c r="B34" s="3" t="s">
        <v>30</v>
      </c>
      <c r="C34" s="5" t="s">
        <v>95</v>
      </c>
      <c r="D34" s="11">
        <v>11</v>
      </c>
      <c r="E34" s="5" t="s">
        <v>169</v>
      </c>
      <c r="F34" s="5"/>
      <c r="G34" s="7" t="s">
        <v>73</v>
      </c>
      <c r="H34" s="3">
        <f t="shared" si="0"/>
        <v>-1</v>
      </c>
      <c r="I34" s="9"/>
      <c r="J34" s="11">
        <f>IF(Tableau2[[#This Row],[COMMENTAIRES]]=BDD!$Z$2,1,IF(Tableau2[[#This Row],[COMMENTAIRES]]=BDD!$Z$3,2,0))</f>
        <v>0</v>
      </c>
    </row>
    <row r="35" spans="1:10" x14ac:dyDescent="0.3">
      <c r="A35" s="3" t="s">
        <v>29</v>
      </c>
      <c r="B35" s="3" t="s">
        <v>30</v>
      </c>
      <c r="C35" s="5"/>
      <c r="D35" s="11" t="s">
        <v>79</v>
      </c>
      <c r="E35" s="5" t="s">
        <v>169</v>
      </c>
      <c r="F35" s="5" t="s">
        <v>96</v>
      </c>
      <c r="G35" s="7" t="s">
        <v>59</v>
      </c>
      <c r="H35" s="3">
        <f t="shared" si="0"/>
        <v>1</v>
      </c>
      <c r="I35" s="9" t="s">
        <v>70</v>
      </c>
      <c r="J35" s="11">
        <f>IF(Tableau2[[#This Row],[COMMENTAIRES]]=BDD!$Z$2,1,IF(Tableau2[[#This Row],[COMMENTAIRES]]=BDD!$Z$3,2,0))</f>
        <v>0</v>
      </c>
    </row>
    <row r="36" spans="1:10" x14ac:dyDescent="0.3">
      <c r="A36" s="3" t="s">
        <v>7</v>
      </c>
      <c r="B36" s="3" t="s">
        <v>8</v>
      </c>
      <c r="C36" s="5" t="s">
        <v>95</v>
      </c>
      <c r="D36" s="11">
        <v>5</v>
      </c>
      <c r="E36" s="5" t="s">
        <v>180</v>
      </c>
      <c r="F36" s="5"/>
      <c r="G36" s="7" t="s">
        <v>73</v>
      </c>
      <c r="H36" s="3">
        <f t="shared" si="0"/>
        <v>-1</v>
      </c>
      <c r="I36" s="9"/>
      <c r="J36" s="11">
        <f>IF(Tableau2[[#This Row],[COMMENTAIRES]]=BDD!$Z$2,1,IF(Tableau2[[#This Row],[COMMENTAIRES]]=BDD!$Z$3,2,0))</f>
        <v>0</v>
      </c>
    </row>
    <row r="37" spans="1:10" x14ac:dyDescent="0.3">
      <c r="A37" s="3" t="s">
        <v>7</v>
      </c>
      <c r="B37" s="3" t="s">
        <v>8</v>
      </c>
      <c r="C37" s="5"/>
      <c r="D37" s="11" t="s">
        <v>79</v>
      </c>
      <c r="E37" s="5" t="s">
        <v>180</v>
      </c>
      <c r="F37" s="5" t="s">
        <v>93</v>
      </c>
      <c r="G37" s="7" t="s">
        <v>59</v>
      </c>
      <c r="H37" s="3">
        <f t="shared" si="0"/>
        <v>1</v>
      </c>
      <c r="I37" s="9" t="s">
        <v>70</v>
      </c>
      <c r="J37" s="11">
        <f>IF(Tableau2[[#This Row],[COMMENTAIRES]]=BDD!$Z$2,1,IF(Tableau2[[#This Row],[COMMENTAIRES]]=BDD!$Z$3,2,0))</f>
        <v>0</v>
      </c>
    </row>
    <row r="38" spans="1:10" x14ac:dyDescent="0.3">
      <c r="A38" s="3" t="s">
        <v>27</v>
      </c>
      <c r="B38" s="3" t="s">
        <v>28</v>
      </c>
      <c r="C38" s="5" t="s">
        <v>95</v>
      </c>
      <c r="D38" s="11">
        <v>10</v>
      </c>
      <c r="E38" s="5" t="s">
        <v>161</v>
      </c>
      <c r="F38" s="5"/>
      <c r="G38" s="7" t="s">
        <v>73</v>
      </c>
      <c r="H38" s="3">
        <f t="shared" si="0"/>
        <v>-1</v>
      </c>
      <c r="I38" s="9"/>
      <c r="J38" s="11">
        <f>IF(Tableau2[[#This Row],[COMMENTAIRES]]=BDD!$Z$2,1,IF(Tableau2[[#This Row],[COMMENTAIRES]]=BDD!$Z$3,2,0))</f>
        <v>0</v>
      </c>
    </row>
    <row r="39" spans="1:10" x14ac:dyDescent="0.3">
      <c r="A39" s="3" t="s">
        <v>27</v>
      </c>
      <c r="B39" s="3" t="s">
        <v>28</v>
      </c>
      <c r="C39" s="5"/>
      <c r="D39" s="11" t="s">
        <v>79</v>
      </c>
      <c r="E39" s="5" t="s">
        <v>161</v>
      </c>
      <c r="F39" s="5" t="s">
        <v>93</v>
      </c>
      <c r="G39" s="7" t="s">
        <v>59</v>
      </c>
      <c r="H39" s="3">
        <f t="shared" si="0"/>
        <v>1</v>
      </c>
      <c r="I39" s="9" t="s">
        <v>70</v>
      </c>
      <c r="J39" s="11">
        <f>IF(Tableau2[[#This Row],[COMMENTAIRES]]=BDD!$Z$2,1,IF(Tableau2[[#This Row],[COMMENTAIRES]]=BDD!$Z$3,2,0))</f>
        <v>0</v>
      </c>
    </row>
    <row r="40" spans="1:10" x14ac:dyDescent="0.3">
      <c r="A40" s="3" t="s">
        <v>0</v>
      </c>
      <c r="B40" s="3" t="s">
        <v>1</v>
      </c>
      <c r="C40" s="5" t="s">
        <v>97</v>
      </c>
      <c r="D40" s="11">
        <v>9</v>
      </c>
      <c r="E40" s="5" t="s">
        <v>172</v>
      </c>
      <c r="F40" s="5"/>
      <c r="G40" s="7" t="s">
        <v>73</v>
      </c>
      <c r="H40" s="3">
        <f t="shared" si="0"/>
        <v>-1</v>
      </c>
      <c r="I40" s="9"/>
      <c r="J40" s="11">
        <f>IF(Tableau2[[#This Row],[COMMENTAIRES]]=BDD!$Z$2,1,IF(Tableau2[[#This Row],[COMMENTAIRES]]=BDD!$Z$3,2,0))</f>
        <v>0</v>
      </c>
    </row>
    <row r="41" spans="1:10" x14ac:dyDescent="0.3">
      <c r="A41" s="3" t="s">
        <v>35</v>
      </c>
      <c r="B41" s="3" t="s">
        <v>36</v>
      </c>
      <c r="C41" s="5" t="s">
        <v>96</v>
      </c>
      <c r="D41" s="11">
        <v>5</v>
      </c>
      <c r="E41" s="5" t="s">
        <v>181</v>
      </c>
      <c r="F41" s="5"/>
      <c r="G41" s="7" t="s">
        <v>73</v>
      </c>
      <c r="H41" s="3">
        <f t="shared" si="0"/>
        <v>-1</v>
      </c>
      <c r="I41" s="9"/>
      <c r="J41" s="11">
        <f>IF(Tableau2[[#This Row],[COMMENTAIRES]]=BDD!$Z$2,1,IF(Tableau2[[#This Row],[COMMENTAIRES]]=BDD!$Z$3,2,0))</f>
        <v>0</v>
      </c>
    </row>
    <row r="42" spans="1:10" x14ac:dyDescent="0.3">
      <c r="A42" s="3" t="s">
        <v>38</v>
      </c>
      <c r="B42" s="3" t="s">
        <v>39</v>
      </c>
      <c r="C42" s="5" t="s">
        <v>98</v>
      </c>
      <c r="D42" s="11">
        <v>7</v>
      </c>
      <c r="E42" s="5" t="s">
        <v>182</v>
      </c>
      <c r="F42" s="5"/>
      <c r="G42" s="7" t="s">
        <v>73</v>
      </c>
      <c r="H42" s="3">
        <f t="shared" si="0"/>
        <v>-1</v>
      </c>
      <c r="I42" s="9"/>
      <c r="J42" s="11">
        <f>IF(Tableau2[[#This Row],[COMMENTAIRES]]=BDD!$Z$2,1,IF(Tableau2[[#This Row],[COMMENTAIRES]]=BDD!$Z$3,2,0))</f>
        <v>0</v>
      </c>
    </row>
    <row r="43" spans="1:10" x14ac:dyDescent="0.3">
      <c r="A43" s="3" t="s">
        <v>38</v>
      </c>
      <c r="B43" s="3" t="s">
        <v>39</v>
      </c>
      <c r="C43" s="5"/>
      <c r="D43" s="11" t="s">
        <v>79</v>
      </c>
      <c r="E43" s="5" t="s">
        <v>182</v>
      </c>
      <c r="F43" s="5" t="s">
        <v>76</v>
      </c>
      <c r="G43" s="7" t="s">
        <v>59</v>
      </c>
      <c r="H43" s="3">
        <f t="shared" si="0"/>
        <v>1</v>
      </c>
      <c r="I43" s="9" t="s">
        <v>70</v>
      </c>
      <c r="J43" s="11">
        <f>IF(Tableau2[[#This Row],[COMMENTAIRES]]=BDD!$Z$2,1,IF(Tableau2[[#This Row],[COMMENTAIRES]]=BDD!$Z$3,2,0))</f>
        <v>0</v>
      </c>
    </row>
    <row r="44" spans="1:10" x14ac:dyDescent="0.3">
      <c r="A44" s="3" t="s">
        <v>99</v>
      </c>
      <c r="B44" s="3" t="s">
        <v>100</v>
      </c>
      <c r="C44" s="5">
        <v>43175</v>
      </c>
      <c r="D44" s="11">
        <v>4</v>
      </c>
      <c r="E44" s="5" t="s">
        <v>166</v>
      </c>
      <c r="F44" s="5"/>
      <c r="G44" s="7" t="s">
        <v>73</v>
      </c>
      <c r="H44" s="3">
        <f t="shared" si="0"/>
        <v>-1</v>
      </c>
      <c r="I44" s="9"/>
      <c r="J44" s="11">
        <f>IF(Tableau2[[#This Row],[COMMENTAIRES]]=BDD!$Z$2,1,IF(Tableau2[[#This Row],[COMMENTAIRES]]=BDD!$Z$3,2,0))</f>
        <v>0</v>
      </c>
    </row>
    <row r="45" spans="1:10" x14ac:dyDescent="0.3">
      <c r="A45" s="3" t="s">
        <v>99</v>
      </c>
      <c r="B45" s="3" t="s">
        <v>100</v>
      </c>
      <c r="C45" s="5"/>
      <c r="D45" s="11" t="s">
        <v>79</v>
      </c>
      <c r="E45" s="5" t="s">
        <v>166</v>
      </c>
      <c r="F45" s="5">
        <v>43181</v>
      </c>
      <c r="G45" s="7" t="s">
        <v>59</v>
      </c>
      <c r="H45" s="3">
        <f t="shared" si="0"/>
        <v>1</v>
      </c>
      <c r="I45" s="9" t="s">
        <v>70</v>
      </c>
      <c r="J45" s="11">
        <f>IF(Tableau2[[#This Row],[COMMENTAIRES]]=BDD!$Z$2,1,IF(Tableau2[[#This Row],[COMMENTAIRES]]=BDD!$Z$3,2,0))</f>
        <v>0</v>
      </c>
    </row>
    <row r="46" spans="1:10" x14ac:dyDescent="0.3">
      <c r="A46" s="3" t="s">
        <v>7</v>
      </c>
      <c r="B46" s="3" t="s">
        <v>8</v>
      </c>
      <c r="C46" s="5" t="s">
        <v>101</v>
      </c>
      <c r="D46" s="11">
        <v>5</v>
      </c>
      <c r="E46" s="5" t="s">
        <v>181</v>
      </c>
      <c r="F46" s="5"/>
      <c r="G46" s="7" t="s">
        <v>73</v>
      </c>
      <c r="H46" s="3">
        <f t="shared" si="0"/>
        <v>-1</v>
      </c>
      <c r="I46" s="9"/>
      <c r="J46" s="11">
        <f>IF(Tableau2[[#This Row],[COMMENTAIRES]]=BDD!$Z$2,1,IF(Tableau2[[#This Row],[COMMENTAIRES]]=BDD!$Z$3,2,0))</f>
        <v>0</v>
      </c>
    </row>
    <row r="47" spans="1:10" x14ac:dyDescent="0.3">
      <c r="A47" s="3" t="s">
        <v>103</v>
      </c>
      <c r="B47" s="3" t="s">
        <v>105</v>
      </c>
      <c r="C47" s="5" t="s">
        <v>104</v>
      </c>
      <c r="D47" s="11">
        <v>7</v>
      </c>
      <c r="E47" s="5" t="s">
        <v>182</v>
      </c>
      <c r="F47" s="5"/>
      <c r="G47" s="7" t="s">
        <v>73</v>
      </c>
      <c r="H47" s="3">
        <f t="shared" ref="H47:H52" si="1">IF(G47="OUI",1,IF(G47="NON",-1))</f>
        <v>-1</v>
      </c>
      <c r="I47" s="9"/>
      <c r="J47" s="11">
        <f>IF(Tableau2[[#This Row],[COMMENTAIRES]]=BDD!$Z$2,1,IF(Tableau2[[#This Row],[COMMENTAIRES]]=BDD!$Z$3,2,0))</f>
        <v>0</v>
      </c>
    </row>
    <row r="48" spans="1:10" x14ac:dyDescent="0.3">
      <c r="A48" s="3" t="s">
        <v>120</v>
      </c>
      <c r="B48" s="3" t="s">
        <v>121</v>
      </c>
      <c r="C48" s="5" t="s">
        <v>87</v>
      </c>
      <c r="D48" s="11">
        <v>5</v>
      </c>
      <c r="E48" s="5" t="s">
        <v>180</v>
      </c>
      <c r="F48" s="5"/>
      <c r="G48" s="7" t="s">
        <v>73</v>
      </c>
      <c r="H48" s="3">
        <f t="shared" si="1"/>
        <v>-1</v>
      </c>
      <c r="I48" s="9"/>
      <c r="J48" s="11">
        <f>IF(Tableau2[[#This Row],[COMMENTAIRES]]=BDD!$Z$2,1,IF(Tableau2[[#This Row],[COMMENTAIRES]]=BDD!$Z$3,2,0))</f>
        <v>0</v>
      </c>
    </row>
    <row r="49" spans="1:10" x14ac:dyDescent="0.3">
      <c r="A49" s="3" t="s">
        <v>145</v>
      </c>
      <c r="B49" s="3" t="s">
        <v>147</v>
      </c>
      <c r="C49" s="5" t="s">
        <v>146</v>
      </c>
      <c r="D49" s="11">
        <v>6</v>
      </c>
      <c r="E49" s="5" t="s">
        <v>167</v>
      </c>
      <c r="F49" s="5"/>
      <c r="G49" s="7" t="s">
        <v>73</v>
      </c>
      <c r="H49" s="3">
        <f t="shared" si="1"/>
        <v>-1</v>
      </c>
      <c r="I49" s="9"/>
      <c r="J49" s="11">
        <f>IF(Tableau2[[#This Row],[COMMENTAIRES]]=BDD!$Z$2,1,IF(Tableau2[[#This Row],[COMMENTAIRES]]=BDD!$Z$3,2,0))</f>
        <v>0</v>
      </c>
    </row>
    <row r="50" spans="1:10" x14ac:dyDescent="0.3">
      <c r="A50" s="3" t="s">
        <v>5</v>
      </c>
      <c r="B50" s="3" t="s">
        <v>144</v>
      </c>
      <c r="C50" s="5" t="s">
        <v>148</v>
      </c>
      <c r="D50" s="11">
        <v>1</v>
      </c>
      <c r="E50" s="5" t="s">
        <v>171</v>
      </c>
      <c r="F50" s="5"/>
      <c r="G50" s="7" t="s">
        <v>73</v>
      </c>
      <c r="H50" s="3">
        <f t="shared" si="1"/>
        <v>-1</v>
      </c>
      <c r="I50" s="9"/>
      <c r="J50" s="11">
        <f>IF(Tableau2[[#This Row],[COMMENTAIRES]]=BDD!$Z$2,1,IF(Tableau2[[#This Row],[COMMENTAIRES]]=BDD!$Z$3,2,0))</f>
        <v>0</v>
      </c>
    </row>
    <row r="51" spans="1:10" x14ac:dyDescent="0.3">
      <c r="A51" s="3" t="s">
        <v>5</v>
      </c>
      <c r="B51" s="3" t="s">
        <v>144</v>
      </c>
      <c r="C51" s="5"/>
      <c r="D51" s="11" t="s">
        <v>79</v>
      </c>
      <c r="E51" s="5" t="s">
        <v>79</v>
      </c>
      <c r="F51" s="5" t="s">
        <v>149</v>
      </c>
      <c r="G51" s="7" t="s">
        <v>59</v>
      </c>
      <c r="H51" s="3">
        <f t="shared" si="1"/>
        <v>1</v>
      </c>
      <c r="I51" s="9" t="s">
        <v>70</v>
      </c>
      <c r="J51" s="11">
        <f>IF(Tableau2[[#This Row],[COMMENTAIRES]]=BDD!$Z$2,1,IF(Tableau2[[#This Row],[COMMENTAIRES]]=BDD!$Z$3,2,0))</f>
        <v>0</v>
      </c>
    </row>
    <row r="52" spans="1:10" x14ac:dyDescent="0.3">
      <c r="A52" s="3" t="s">
        <v>20</v>
      </c>
      <c r="B52" s="3" t="s">
        <v>55</v>
      </c>
      <c r="C52" s="5" t="s">
        <v>149</v>
      </c>
      <c r="D52" s="11">
        <v>8</v>
      </c>
      <c r="E52" s="5" t="s">
        <v>171</v>
      </c>
      <c r="F52" s="5"/>
      <c r="G52" s="7" t="s">
        <v>73</v>
      </c>
      <c r="H52" s="3">
        <f t="shared" si="1"/>
        <v>-1</v>
      </c>
      <c r="I52" s="9"/>
      <c r="J52" s="11">
        <f>IF(Tableau2[[#This Row],[COMMENTAIRES]]=BDD!$Z$2,1,IF(Tableau2[[#This Row],[COMMENTAIRES]]=BDD!$Z$3,2,0))</f>
        <v>0</v>
      </c>
    </row>
    <row r="53" spans="1:10" x14ac:dyDescent="0.3">
      <c r="A53" s="3" t="s">
        <v>7</v>
      </c>
      <c r="B53" s="3" t="s">
        <v>8</v>
      </c>
      <c r="C53" s="5"/>
      <c r="D53" s="11" t="s">
        <v>79</v>
      </c>
      <c r="E53" s="5" t="s">
        <v>79</v>
      </c>
      <c r="F53" s="5" t="s">
        <v>152</v>
      </c>
      <c r="G53" s="7" t="s">
        <v>59</v>
      </c>
      <c r="H53" s="3">
        <f>IF(G53="OUI",1,IF(G53="NON",-1))</f>
        <v>1</v>
      </c>
      <c r="I53" s="9" t="s">
        <v>70</v>
      </c>
      <c r="J53" s="11">
        <f>IF(Tableau2[[#This Row],[COMMENTAIRES]]=BDD!$Z$2,1,IF(Tableau2[[#This Row],[COMMENTAIRES]]=BDD!$Z$3,2,0))</f>
        <v>0</v>
      </c>
    </row>
  </sheetData>
  <sheetProtection selectLockedCells="1" sort="0" autoFilter="0" pivotTables="0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showGridLines="0" workbookViewId="0">
      <selection activeCell="D5" sqref="D5"/>
    </sheetView>
  </sheetViews>
  <sheetFormatPr baseColWidth="10" defaultRowHeight="16.5" x14ac:dyDescent="0.3"/>
  <cols>
    <col min="1" max="1" width="13.25" customWidth="1"/>
    <col min="2" max="2" width="28.125" bestFit="1" customWidth="1"/>
    <col min="3" max="3" width="19.5" customWidth="1"/>
    <col min="4" max="4" width="14.5" customWidth="1"/>
    <col min="5" max="5" width="36" customWidth="1"/>
  </cols>
  <sheetData>
    <row r="1" spans="1:5" x14ac:dyDescent="0.3">
      <c r="A1" s="21" t="s">
        <v>56</v>
      </c>
      <c r="B1" s="22" t="s">
        <v>153</v>
      </c>
      <c r="C1" s="22" t="s">
        <v>154</v>
      </c>
      <c r="D1" s="22" t="s">
        <v>51</v>
      </c>
      <c r="E1" s="22" t="s">
        <v>155</v>
      </c>
    </row>
    <row r="2" spans="1:5" x14ac:dyDescent="0.3">
      <c r="A2" t="s">
        <v>126</v>
      </c>
      <c r="B2" t="s">
        <v>127</v>
      </c>
      <c r="C2" t="s">
        <v>161</v>
      </c>
      <c r="D2">
        <v>3</v>
      </c>
      <c r="E2" t="s">
        <v>156</v>
      </c>
    </row>
    <row r="3" spans="1:5" x14ac:dyDescent="0.3">
      <c r="A3" t="s">
        <v>126</v>
      </c>
      <c r="B3" t="s">
        <v>127</v>
      </c>
      <c r="C3" t="s">
        <v>162</v>
      </c>
      <c r="D3">
        <v>5</v>
      </c>
      <c r="E3" s="24">
        <v>43210</v>
      </c>
    </row>
    <row r="4" spans="1:5" x14ac:dyDescent="0.3">
      <c r="A4" t="s">
        <v>136</v>
      </c>
      <c r="B4" t="s">
        <v>138</v>
      </c>
      <c r="C4" t="s">
        <v>163</v>
      </c>
      <c r="D4">
        <v>10</v>
      </c>
      <c r="E4" s="24">
        <v>43220</v>
      </c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BDD</vt:lpstr>
      <vt:lpstr>MOUVEMENT</vt:lpstr>
      <vt:lpstr>RESERVATIONS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Cadot Guillet Christelle</cp:lastModifiedBy>
  <cp:lastPrinted>2018-03-29T09:36:22Z</cp:lastPrinted>
  <dcterms:created xsi:type="dcterms:W3CDTF">2018-03-14T15:16:31Z</dcterms:created>
  <dcterms:modified xsi:type="dcterms:W3CDTF">2018-04-13T12:44:27Z</dcterms:modified>
</cp:coreProperties>
</file>