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480" yWindow="300" windowWidth="18495" windowHeight="11700" activeTab="1"/>
  </bookViews>
  <sheets>
    <sheet name="RECAP" sheetId="1" r:id="rId1"/>
    <sheet name="BAT 1" sheetId="2" r:id="rId2"/>
    <sheet name="BAT 2" sheetId="6" r:id="rId3"/>
    <sheet name="BAT 3" sheetId="7" r:id="rId4"/>
  </sheets>
  <externalReferences>
    <externalReference r:id="rId5"/>
  </externalReferences>
  <definedNames>
    <definedName name="_xlnm.Print_Area" localSheetId="0">RECAP!$A$1:$AT$10</definedName>
  </definedNames>
  <calcPr calcId="152511"/>
</workbook>
</file>

<file path=xl/calcChain.xml><?xml version="1.0" encoding="utf-8"?>
<calcChain xmlns="http://schemas.openxmlformats.org/spreadsheetml/2006/main">
  <c r="C10" i="1" l="1"/>
  <c r="C12" i="1" l="1"/>
  <c r="C11" i="1"/>
  <c r="B12" i="1"/>
  <c r="H34" i="7"/>
  <c r="G34" i="7"/>
  <c r="F34" i="7"/>
  <c r="E34" i="7"/>
  <c r="C34" i="7"/>
  <c r="C35" i="7" s="1"/>
  <c r="H32" i="7"/>
  <c r="C32" i="7"/>
  <c r="J31" i="7"/>
  <c r="J32" i="7" s="1"/>
  <c r="I31" i="7"/>
  <c r="I32" i="7" s="1"/>
  <c r="H31" i="7"/>
  <c r="G31" i="7"/>
  <c r="G32" i="7" s="1"/>
  <c r="F31" i="7"/>
  <c r="F32" i="7" s="1"/>
  <c r="E31" i="7"/>
  <c r="E32" i="7" s="1"/>
  <c r="D31" i="7"/>
  <c r="D34" i="7" s="1"/>
  <c r="C31" i="7"/>
  <c r="B18" i="7"/>
  <c r="B17" i="7"/>
  <c r="B16" i="7"/>
  <c r="B15" i="7"/>
  <c r="B14" i="7"/>
  <c r="B13" i="7"/>
  <c r="B12" i="7"/>
  <c r="C9" i="7"/>
  <c r="D9" i="7" s="1"/>
  <c r="E9" i="7" s="1"/>
  <c r="F9" i="7" s="1"/>
  <c r="G9" i="7" s="1"/>
  <c r="H9" i="7" s="1"/>
  <c r="I9" i="7" s="1"/>
  <c r="J9" i="7" s="1"/>
  <c r="C5" i="7"/>
  <c r="C1" i="7"/>
  <c r="B11" i="1"/>
  <c r="J34" i="6"/>
  <c r="I34" i="6"/>
  <c r="H34" i="6"/>
  <c r="J32" i="6"/>
  <c r="I32" i="6"/>
  <c r="H32" i="6"/>
  <c r="J31" i="6"/>
  <c r="I31" i="6"/>
  <c r="H31" i="6"/>
  <c r="G31" i="6"/>
  <c r="G34" i="6" s="1"/>
  <c r="F31" i="6"/>
  <c r="F34" i="6" s="1"/>
  <c r="E31" i="6"/>
  <c r="E34" i="6" s="1"/>
  <c r="D31" i="6"/>
  <c r="D34" i="6" s="1"/>
  <c r="C31" i="6"/>
  <c r="C32" i="6" s="1"/>
  <c r="B18" i="6"/>
  <c r="B17" i="6"/>
  <c r="B16" i="6"/>
  <c r="B15" i="6"/>
  <c r="B14" i="6"/>
  <c r="B13" i="6"/>
  <c r="B12" i="6"/>
  <c r="C9" i="6"/>
  <c r="D9" i="6" s="1"/>
  <c r="E9" i="6" s="1"/>
  <c r="F9" i="6" s="1"/>
  <c r="G9" i="6" s="1"/>
  <c r="H9" i="6" s="1"/>
  <c r="I9" i="6" s="1"/>
  <c r="J9" i="6" s="1"/>
  <c r="C5" i="6"/>
  <c r="C1" i="6"/>
  <c r="B10" i="1"/>
  <c r="C36" i="7" l="1"/>
  <c r="D36" i="7" s="1"/>
  <c r="E36" i="7" s="1"/>
  <c r="F36" i="7" s="1"/>
  <c r="G36" i="7" s="1"/>
  <c r="H36" i="7" s="1"/>
  <c r="I36" i="7" s="1"/>
  <c r="J36" i="7" s="1"/>
  <c r="C34" i="6"/>
  <c r="C37" i="7"/>
  <c r="D35" i="7"/>
  <c r="D32" i="7"/>
  <c r="I34" i="7"/>
  <c r="J34" i="7"/>
  <c r="D32" i="6"/>
  <c r="E32" i="6"/>
  <c r="F32" i="6"/>
  <c r="G32" i="6"/>
  <c r="C35" i="6" l="1"/>
  <c r="C36" i="6"/>
  <c r="D36" i="6" s="1"/>
  <c r="E36" i="6" s="1"/>
  <c r="F36" i="6" s="1"/>
  <c r="G36" i="6" s="1"/>
  <c r="H36" i="6" s="1"/>
  <c r="I36" i="6" s="1"/>
  <c r="J36" i="6" s="1"/>
  <c r="D37" i="7"/>
  <c r="E35" i="7"/>
  <c r="C37" i="6" l="1"/>
  <c r="D35" i="6"/>
  <c r="F35" i="7"/>
  <c r="E37" i="7"/>
  <c r="D37" i="6" l="1"/>
  <c r="E35" i="6"/>
  <c r="F37" i="7"/>
  <c r="G35" i="7"/>
  <c r="F35" i="6" l="1"/>
  <c r="E37" i="6"/>
  <c r="H35" i="7"/>
  <c r="G37" i="7"/>
  <c r="F37" i="6" l="1"/>
  <c r="G35" i="6"/>
  <c r="H37" i="7"/>
  <c r="I35" i="7"/>
  <c r="G37" i="6" l="1"/>
  <c r="H35" i="6"/>
  <c r="J35" i="7"/>
  <c r="J37" i="7" s="1"/>
  <c r="I37" i="7"/>
  <c r="I35" i="6" l="1"/>
  <c r="H37" i="6"/>
  <c r="J35" i="6" l="1"/>
  <c r="J37" i="6" s="1"/>
  <c r="I37" i="6"/>
  <c r="B13" i="2" l="1"/>
  <c r="B14" i="2"/>
  <c r="B15" i="2"/>
  <c r="B16" i="2"/>
  <c r="B17" i="2"/>
  <c r="B18" i="2"/>
  <c r="B12" i="2"/>
  <c r="D31" i="2" l="1"/>
  <c r="D32" i="2" s="1"/>
  <c r="E31" i="2"/>
  <c r="E32" i="2" s="1"/>
  <c r="F31" i="2"/>
  <c r="F32" i="2" s="1"/>
  <c r="G31" i="2"/>
  <c r="H31" i="2"/>
  <c r="H34" i="2" s="1"/>
  <c r="I31" i="2"/>
  <c r="I32" i="2" s="1"/>
  <c r="J31" i="2"/>
  <c r="J34" i="2" s="1"/>
  <c r="G32" i="2"/>
  <c r="H32" i="2"/>
  <c r="D34" i="2"/>
  <c r="F34" i="2"/>
  <c r="G34" i="2"/>
  <c r="E34" i="2" l="1"/>
  <c r="I34" i="2"/>
  <c r="J32" i="2"/>
  <c r="H4" i="2"/>
  <c r="C5" i="2"/>
  <c r="C1" i="2"/>
  <c r="C5" i="1"/>
  <c r="C6" i="1" s="1"/>
  <c r="C9" i="2" l="1"/>
  <c r="D9" i="2" s="1"/>
  <c r="E9" i="2" s="1"/>
  <c r="F9" i="2" s="1"/>
  <c r="G9" i="2" s="1"/>
  <c r="H9" i="2" s="1"/>
  <c r="I9" i="2" s="1"/>
  <c r="J9" i="2" s="1"/>
  <c r="C1" i="1" l="1"/>
  <c r="C31" i="2" l="1"/>
  <c r="C32" i="2" l="1"/>
  <c r="C34" i="2"/>
  <c r="C36" i="2" s="1"/>
  <c r="D36" i="2" s="1"/>
  <c r="E36" i="2" s="1"/>
  <c r="F36" i="2" s="1"/>
  <c r="G36" i="2" s="1"/>
  <c r="H36" i="2" s="1"/>
  <c r="I36" i="2" s="1"/>
  <c r="J36" i="2" s="1"/>
  <c r="C35" i="2" l="1"/>
  <c r="C37" i="2" l="1"/>
  <c r="D35" i="2"/>
  <c r="E35" i="2" l="1"/>
  <c r="D37" i="2"/>
  <c r="E37" i="2" l="1"/>
  <c r="F35" i="2"/>
  <c r="G35" i="2" l="1"/>
  <c r="F37" i="2"/>
  <c r="H35" i="2" l="1"/>
  <c r="G37" i="2"/>
  <c r="I35" i="2" l="1"/>
  <c r="H37" i="2"/>
  <c r="J35" i="2" l="1"/>
  <c r="J37" i="2" s="1"/>
  <c r="I37" i="2"/>
</calcChain>
</file>

<file path=xl/sharedStrings.xml><?xml version="1.0" encoding="utf-8"?>
<sst xmlns="http://schemas.openxmlformats.org/spreadsheetml/2006/main" count="123" uniqueCount="40">
  <si>
    <t>Affaire</t>
  </si>
  <si>
    <t>Budget établi par</t>
  </si>
  <si>
    <t>Nbre Jour</t>
  </si>
  <si>
    <t>Total dépensé</t>
  </si>
  <si>
    <t>Cumul dépense</t>
  </si>
  <si>
    <t>Reste</t>
  </si>
  <si>
    <t>Saisie le</t>
  </si>
  <si>
    <t>Par</t>
  </si>
  <si>
    <t xml:space="preserve">Montant </t>
  </si>
  <si>
    <t xml:space="preserve">Vérifié le </t>
  </si>
  <si>
    <t>Nombre de jours</t>
  </si>
  <si>
    <t>Cumul jours</t>
  </si>
  <si>
    <t>NOM :</t>
  </si>
  <si>
    <t>POSE</t>
  </si>
  <si>
    <t>APPRO</t>
  </si>
  <si>
    <t>XXXXX</t>
  </si>
  <si>
    <t>A</t>
  </si>
  <si>
    <t>B</t>
  </si>
  <si>
    <t>C</t>
  </si>
  <si>
    <t>D</t>
  </si>
  <si>
    <t>E</t>
  </si>
  <si>
    <t>Responsable chantier</t>
  </si>
  <si>
    <t>Date MAJ</t>
  </si>
  <si>
    <t>Budget global du chantier</t>
  </si>
  <si>
    <t>Batiment</t>
  </si>
  <si>
    <t>Budget inital</t>
  </si>
  <si>
    <t>Nbre de jours</t>
  </si>
  <si>
    <t>%</t>
  </si>
  <si>
    <t>Remarques</t>
  </si>
  <si>
    <t>Budget bâtiment 1</t>
  </si>
  <si>
    <t>F</t>
  </si>
  <si>
    <t>G</t>
  </si>
  <si>
    <t>Semaine</t>
  </si>
  <si>
    <t>Appro</t>
  </si>
  <si>
    <t>Pose</t>
  </si>
  <si>
    <t>Budget bâtiment 2</t>
  </si>
  <si>
    <t>Budget bâtiment 3</t>
  </si>
  <si>
    <t>Budget cumulé
 travaillé</t>
  </si>
  <si>
    <t>Nbre de jours
 travaillé</t>
  </si>
  <si>
    <t>Nbre de jours
 restant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</si>
</sst>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.00\ &quot;€&quot;"/>
    <numFmt numFmtId="165" formatCode="mmmm\ yyyy"/>
  </numFmts>
  <fonts count="6" x14ac:knownFonts="1">
    <font>
      <sz val="11"/>
      <color theme="1"/>
      <name val="Century Gothic"/>
      <family val="2"/>
      <scheme val="minor"/>
    </font>
    <font>
      <b/>
      <sz val="11"/>
      <color theme="1"/>
      <name val="Century Gothic"/>
      <family val="2"/>
      <scheme val="minor"/>
    </font>
    <font>
      <b/>
      <sz val="16"/>
      <color rgb="FFFF0000"/>
      <name val="Century Gothic"/>
      <family val="2"/>
      <scheme val="minor"/>
    </font>
    <font>
      <sz val="11"/>
      <name val="Century Gothic"/>
      <family val="2"/>
      <scheme val="minor"/>
    </font>
    <font>
      <sz val="11"/>
      <color theme="1"/>
      <name val="Century Gothic"/>
      <family val="2"/>
      <scheme val="minor"/>
    </font>
    <font>
      <b/>
      <sz val="12"/>
      <color theme="1"/>
      <name val="Century Gothic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ck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/>
      <top/>
      <bottom style="double">
        <color indexed="64"/>
      </bottom>
      <diagonal/>
    </border>
    <border>
      <left/>
      <right style="double">
        <color auto="1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auto="1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medium">
        <color indexed="64"/>
      </left>
      <right/>
      <top style="double">
        <color auto="1"/>
      </top>
      <bottom/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70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0" borderId="1" xfId="0" applyFill="1" applyBorder="1"/>
    <xf numFmtId="4" fontId="0" fillId="0" borderId="1" xfId="0" applyNumberFormat="1" applyBorder="1"/>
    <xf numFmtId="0" fontId="0" fillId="0" borderId="2" xfId="0" applyBorder="1"/>
    <xf numFmtId="0" fontId="1" fillId="0" borderId="2" xfId="0" applyFont="1" applyBorder="1"/>
    <xf numFmtId="14" fontId="0" fillId="0" borderId="0" xfId="0" applyNumberFormat="1"/>
    <xf numFmtId="14" fontId="0" fillId="0" borderId="1" xfId="0" applyNumberFormat="1" applyBorder="1"/>
    <xf numFmtId="0" fontId="1" fillId="0" borderId="0" xfId="0" applyFont="1" applyFill="1" applyAlignment="1">
      <alignment horizontal="left"/>
    </xf>
    <xf numFmtId="0" fontId="0" fillId="0" borderId="3" xfId="0" applyBorder="1"/>
    <xf numFmtId="0" fontId="1" fillId="0" borderId="0" xfId="0" applyFont="1" applyFill="1" applyAlignment="1">
      <alignment horizontal="left"/>
    </xf>
    <xf numFmtId="0" fontId="0" fillId="0" borderId="0" xfId="0" applyFill="1" applyBorder="1"/>
    <xf numFmtId="164" fontId="0" fillId="0" borderId="0" xfId="0" applyNumberFormat="1" applyFill="1" applyBorder="1"/>
    <xf numFmtId="4" fontId="0" fillId="0" borderId="0" xfId="0" applyNumberFormat="1" applyFill="1" applyBorder="1"/>
    <xf numFmtId="0" fontId="2" fillId="0" borderId="0" xfId="0" applyFont="1" applyFill="1" applyBorder="1" applyAlignment="1"/>
    <xf numFmtId="14" fontId="0" fillId="0" borderId="0" xfId="0" applyNumberFormat="1" applyFill="1" applyBorder="1"/>
    <xf numFmtId="164" fontId="3" fillId="0" borderId="0" xfId="0" applyNumberFormat="1" applyFont="1" applyFill="1" applyBorder="1"/>
    <xf numFmtId="10" fontId="1" fillId="0" borderId="0" xfId="0" applyNumberFormat="1" applyFont="1" applyFill="1" applyBorder="1"/>
    <xf numFmtId="14" fontId="1" fillId="0" borderId="1" xfId="0" applyNumberFormat="1" applyFont="1" applyBorder="1"/>
    <xf numFmtId="0" fontId="1" fillId="0" borderId="1" xfId="0" applyFont="1" applyBorder="1"/>
    <xf numFmtId="165" fontId="0" fillId="0" borderId="0" xfId="0" applyNumberFormat="1"/>
    <xf numFmtId="43" fontId="0" fillId="0" borderId="0" xfId="1" applyFont="1"/>
    <xf numFmtId="43" fontId="0" fillId="0" borderId="0" xfId="0" applyNumberFormat="1"/>
    <xf numFmtId="9" fontId="1" fillId="2" borderId="1" xfId="2" applyFont="1" applyFill="1" applyBorder="1"/>
    <xf numFmtId="0" fontId="0" fillId="0" borderId="8" xfId="0" applyBorder="1"/>
    <xf numFmtId="4" fontId="0" fillId="0" borderId="9" xfId="0" applyNumberFormat="1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Fill="1" applyBorder="1"/>
    <xf numFmtId="0" fontId="0" fillId="0" borderId="14" xfId="0" applyFill="1" applyBorder="1"/>
    <xf numFmtId="0" fontId="0" fillId="0" borderId="14" xfId="0" applyBorder="1"/>
    <xf numFmtId="0" fontId="0" fillId="0" borderId="15" xfId="0" applyBorder="1"/>
    <xf numFmtId="0" fontId="1" fillId="0" borderId="0" xfId="0" applyFont="1"/>
    <xf numFmtId="0" fontId="0" fillId="3" borderId="4" xfId="0" applyFill="1" applyBorder="1"/>
    <xf numFmtId="164" fontId="0" fillId="3" borderId="5" xfId="0" applyNumberFormat="1" applyFill="1" applyBorder="1"/>
    <xf numFmtId="0" fontId="0" fillId="3" borderId="6" xfId="0" applyFill="1" applyBorder="1"/>
    <xf numFmtId="164" fontId="0" fillId="3" borderId="7" xfId="0" applyNumberFormat="1" applyFill="1" applyBorder="1"/>
    <xf numFmtId="0" fontId="0" fillId="4" borderId="0" xfId="0" applyFill="1"/>
    <xf numFmtId="0" fontId="2" fillId="4" borderId="0" xfId="0" applyFont="1" applyFill="1" applyAlignment="1"/>
    <xf numFmtId="0" fontId="5" fillId="4" borderId="0" xfId="0" applyFont="1" applyFill="1" applyAlignment="1">
      <alignment horizontal="left"/>
    </xf>
    <xf numFmtId="0" fontId="0" fillId="4" borderId="20" xfId="0" applyFill="1" applyBorder="1"/>
    <xf numFmtId="164" fontId="0" fillId="4" borderId="21" xfId="0" applyNumberFormat="1" applyFill="1" applyBorder="1"/>
    <xf numFmtId="0" fontId="0" fillId="4" borderId="22" xfId="0" applyFill="1" applyBorder="1"/>
    <xf numFmtId="164" fontId="0" fillId="4" borderId="23" xfId="0" applyNumberFormat="1" applyFill="1" applyBorder="1"/>
    <xf numFmtId="0" fontId="0" fillId="4" borderId="24" xfId="0" applyFill="1" applyBorder="1"/>
    <xf numFmtId="164" fontId="0" fillId="4" borderId="25" xfId="0" applyNumberFormat="1" applyFill="1" applyBorder="1"/>
    <xf numFmtId="0" fontId="0" fillId="2" borderId="0" xfId="0" applyFill="1"/>
    <xf numFmtId="0" fontId="2" fillId="2" borderId="0" xfId="0" applyFont="1" applyFill="1" applyAlignment="1"/>
    <xf numFmtId="0" fontId="5" fillId="2" borderId="0" xfId="0" applyFont="1" applyFill="1" applyAlignment="1">
      <alignment horizontal="left"/>
    </xf>
    <xf numFmtId="0" fontId="0" fillId="5" borderId="4" xfId="0" applyFill="1" applyBorder="1"/>
    <xf numFmtId="164" fontId="0" fillId="5" borderId="5" xfId="0" applyNumberFormat="1" applyFill="1" applyBorder="1"/>
    <xf numFmtId="0" fontId="0" fillId="5" borderId="6" xfId="0" applyFill="1" applyBorder="1"/>
    <xf numFmtId="164" fontId="0" fillId="5" borderId="7" xfId="0" applyNumberFormat="1" applyFill="1" applyBorder="1"/>
    <xf numFmtId="0" fontId="0" fillId="5" borderId="16" xfId="0" applyFill="1" applyBorder="1"/>
    <xf numFmtId="164" fontId="0" fillId="5" borderId="17" xfId="0" applyNumberFormat="1" applyFill="1" applyBorder="1"/>
    <xf numFmtId="0" fontId="0" fillId="3" borderId="0" xfId="0" applyFill="1"/>
    <xf numFmtId="0" fontId="2" fillId="3" borderId="0" xfId="0" applyFont="1" applyFill="1" applyAlignment="1"/>
    <xf numFmtId="0" fontId="5" fillId="3" borderId="0" xfId="0" applyFont="1" applyFill="1" applyAlignment="1">
      <alignment horizontal="left"/>
    </xf>
    <xf numFmtId="0" fontId="0" fillId="3" borderId="16" xfId="0" applyFill="1" applyBorder="1"/>
    <xf numFmtId="164" fontId="0" fillId="3" borderId="17" xfId="0" applyNumberFormat="1" applyFill="1" applyBorder="1"/>
    <xf numFmtId="0" fontId="0" fillId="0" borderId="0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1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7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numFmt numFmtId="0" formatCode="General"/>
    </dxf>
    <dxf>
      <numFmt numFmtId="35" formatCode="_-* #,##0.00\ _€_-;\-* #,##0.0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</dxf>
    <dxf>
      <fill>
        <patternFill>
          <bgColor theme="4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876300</xdr:colOff>
      <xdr:row>15</xdr:row>
      <xdr:rowOff>38100</xdr:rowOff>
    </xdr:from>
    <xdr:to>
      <xdr:col>7</xdr:col>
      <xdr:colOff>523875</xdr:colOff>
      <xdr:row>23</xdr:row>
      <xdr:rowOff>114300</xdr:rowOff>
    </xdr:to>
    <xdr:sp macro="" textlink="">
      <xdr:nvSpPr>
        <xdr:cNvPr id="2" name="Légende sans bordure 2 1"/>
        <xdr:cNvSpPr/>
      </xdr:nvSpPr>
      <xdr:spPr>
        <a:xfrm>
          <a:off x="5610225" y="3476625"/>
          <a:ext cx="2314575" cy="1752600"/>
        </a:xfrm>
        <a:prstGeom prst="callout2">
          <a:avLst>
            <a:gd name="adj1" fmla="val 18750"/>
            <a:gd name="adj2" fmla="val -8333"/>
            <a:gd name="adj3" fmla="val 18750"/>
            <a:gd name="adj4" fmla="val -16667"/>
            <a:gd name="adj5" fmla="val -64131"/>
            <a:gd name="adj6" fmla="val -7753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Dois reprendre</a:t>
          </a:r>
          <a:r>
            <a:rPr lang="fr-FR" sz="1100" baseline="0"/>
            <a:t> le budget cumulé travaillé dans l'onglet du bâtiment correspondant et de la semaine suivant date MAJ. Idem pour le nombre de jours travaillé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39</xdr:row>
      <xdr:rowOff>0</xdr:rowOff>
    </xdr:from>
    <xdr:to>
      <xdr:col>10</xdr:col>
      <xdr:colOff>0</xdr:colOff>
      <xdr:row>48</xdr:row>
      <xdr:rowOff>133350</xdr:rowOff>
    </xdr:to>
    <xdr:sp macro="" textlink="">
      <xdr:nvSpPr>
        <xdr:cNvPr id="2" name="Légende sans bordure 2 1"/>
        <xdr:cNvSpPr/>
      </xdr:nvSpPr>
      <xdr:spPr>
        <a:xfrm>
          <a:off x="6791325" y="9201150"/>
          <a:ext cx="2781300" cy="2105025"/>
        </a:xfrm>
        <a:prstGeom prst="callout2">
          <a:avLst>
            <a:gd name="adj1" fmla="val 18750"/>
            <a:gd name="adj2" fmla="val -8333"/>
            <a:gd name="adj3" fmla="val 18750"/>
            <a:gd name="adj4" fmla="val -16667"/>
            <a:gd name="adj5" fmla="val -49038"/>
            <a:gd name="adj6" fmla="val -4221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Somme a répercuté</a:t>
          </a:r>
          <a:r>
            <a:rPr lang="fr-FR" sz="1100" baseline="0"/>
            <a:t> dans le récap et qui doit être prise en fonction de chaque date de MAJ. Idem pour le nombre cumulé de jour travaillé.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NPS\09-SALAIRES%20SALARIES\Liste%20chant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NES"/>
      <sheetName val="CHANTIERS"/>
      <sheetName val="Feuil3"/>
    </sheetNames>
    <sheetDataSet>
      <sheetData sheetId="0"/>
      <sheetData sheetId="1">
        <row r="1">
          <cell r="A1" t="str">
            <v>LISTING ADRESSES CHANTIERS</v>
          </cell>
          <cell r="B1"/>
          <cell r="C1"/>
        </row>
        <row r="2">
          <cell r="A2" t="str">
            <v>N° DU CHANTIER</v>
          </cell>
          <cell r="B2" t="str">
            <v>NOM DU CHANTIER</v>
          </cell>
          <cell r="C2" t="str">
            <v>ZONE</v>
          </cell>
        </row>
        <row r="3">
          <cell r="A3" t="str">
            <v>D0583 BIS</v>
          </cell>
          <cell r="B3" t="str">
            <v>Chalet Rosset - Reprise plafond piscine</v>
          </cell>
        </row>
        <row r="4">
          <cell r="A4" t="str">
            <v>D0741</v>
          </cell>
          <cell r="B4" t="str">
            <v>Les Fermes du Mont-Blanc à COMBLOUX</v>
          </cell>
          <cell r="C4" t="str">
            <v>Zone 06</v>
          </cell>
        </row>
        <row r="5">
          <cell r="A5" t="str">
            <v>D0748-01 Bis</v>
          </cell>
          <cell r="B5" t="str">
            <v>Chaufferie  VAL GELON à LA ROCHETTE</v>
          </cell>
        </row>
        <row r="6">
          <cell r="A6" t="str">
            <v>D0756</v>
          </cell>
          <cell r="B6" t="str">
            <v>Bureaux neufs CREDIT AGRICOLE ANNECY</v>
          </cell>
          <cell r="C6"/>
          <cell r="D6"/>
        </row>
        <row r="7">
          <cell r="A7" t="str">
            <v>D0755</v>
          </cell>
          <cell r="B7" t="str">
            <v>La Grande des 7 Laux - LES ADRETS</v>
          </cell>
          <cell r="C7" t="str">
            <v>Zone 04</v>
          </cell>
          <cell r="D7"/>
        </row>
        <row r="8">
          <cell r="A8" t="str">
            <v>D0764</v>
          </cell>
          <cell r="B8" t="str">
            <v>TSD du pré Saint Esprit LES ARCS</v>
          </cell>
          <cell r="C8"/>
          <cell r="D8"/>
        </row>
        <row r="9">
          <cell r="A9" t="str">
            <v>D0765</v>
          </cell>
          <cell r="B9" t="str">
            <v>Les Reflets du lac à Aix les Bains</v>
          </cell>
          <cell r="C9"/>
          <cell r="D9"/>
        </row>
        <row r="10">
          <cell r="A10" t="str">
            <v>D0766</v>
          </cell>
          <cell r="B10" t="str">
            <v>Le Clos "47 logements" à REIGNIER</v>
          </cell>
          <cell r="C10"/>
        </row>
        <row r="11">
          <cell r="A11" t="str">
            <v>D0767</v>
          </cell>
          <cell r="B11" t="str">
            <v>Villa Cahier à EVIAN LES BAINS</v>
          </cell>
        </row>
        <row r="12">
          <cell r="A12" t="str">
            <v>D0768</v>
          </cell>
          <cell r="B12" t="str">
            <v>Bâtiment AKLINE à ALBY SUR CHERAN</v>
          </cell>
        </row>
        <row r="13">
          <cell r="A13" t="str">
            <v>D0770</v>
          </cell>
          <cell r="B13" t="str">
            <v>LE LEGENT 12 logements à GRESY SUR AIX</v>
          </cell>
          <cell r="C13"/>
        </row>
        <row r="14">
          <cell r="A14" t="str">
            <v>D0771</v>
          </cell>
          <cell r="B14" t="str">
            <v>CLUB MED ARC 1600 - Construction d'un resort 4/5 tridents</v>
          </cell>
        </row>
        <row r="15">
          <cell r="A15" t="str">
            <v>D0772-01</v>
          </cell>
          <cell r="B15" t="str">
            <v>ACC.CADRE D73 - GARAGE CENTRE TECHNIQUE ALBERTVILLE - POSE DE CLIP ANTI SOULEVEMENT</v>
          </cell>
        </row>
        <row r="16">
          <cell r="A16" t="str">
            <v>D0772-03</v>
          </cell>
          <cell r="B16" t="str">
            <v>ACC CADRE MAIRIE ALBERTVILLE - ECOLE DU CHAMP DE MARS</v>
          </cell>
        </row>
        <row r="17">
          <cell r="A17" t="str">
            <v xml:space="preserve">D0772-04 </v>
          </cell>
          <cell r="B17" t="str">
            <v>ESPACE SANTE PELICAN</v>
          </cell>
        </row>
        <row r="18">
          <cell r="A18" t="str">
            <v>D0772-05</v>
          </cell>
          <cell r="B18" t="str">
            <v>LOCAL ARBRE A PLUMES - BATIMENTS COMMUNAUX REALISATION FAUX PLAFONDS + MISE EN PEINTURE SALLE N°1</v>
          </cell>
        </row>
        <row r="19">
          <cell r="A19" t="str">
            <v xml:space="preserve">D0773 </v>
          </cell>
          <cell r="B19" t="str">
            <v>Mise aux normes d'accessibilité des sanitaires du parc Olympique de Méribel</v>
          </cell>
        </row>
        <row r="20">
          <cell r="A20" t="str">
            <v>D0774</v>
          </cell>
          <cell r="B20" t="str">
            <v>Bureau d'activités et bureaux SCI ELP RUMILLY</v>
          </cell>
        </row>
        <row r="21">
          <cell r="A21" t="str">
            <v>D0775</v>
          </cell>
          <cell r="B21" t="str">
            <v>SDIS 73 -Combles de la tour R+5 à SAINT JEAN DE MAURIENNE</v>
          </cell>
        </row>
        <row r="22">
          <cell r="A22" t="str">
            <v>D0776</v>
          </cell>
          <cell r="B22" t="str">
            <v>LE PANORAMIK - 49 logements à THONON LES BAINS</v>
          </cell>
          <cell r="C22" t="str">
            <v>Zone 10</v>
          </cell>
        </row>
        <row r="23">
          <cell r="A23" t="str">
            <v>D0777</v>
          </cell>
          <cell r="B23" t="str">
            <v>Rénovation salle de conférence à VAL D'ISERE</v>
          </cell>
        </row>
        <row r="24">
          <cell r="A24" t="str">
            <v xml:space="preserve">D0780 </v>
          </cell>
          <cell r="B24" t="str">
            <v xml:space="preserve">Ravalement de façade "554 Fauboug Montmélian" </v>
          </cell>
        </row>
        <row r="25">
          <cell r="A25" t="str">
            <v>D0781</v>
          </cell>
          <cell r="B25" t="str">
            <v>Maison de santé pluriprofessionnelle + lgts à CRUSEILLES</v>
          </cell>
        </row>
        <row r="26">
          <cell r="A26" t="str">
            <v>D0782</v>
          </cell>
          <cell r="B26" t="str">
            <v>Rénovation appartement Mme RIEUTORD  à la MOTTE SERVOLEX</v>
          </cell>
        </row>
        <row r="27">
          <cell r="A27" t="str">
            <v>D0783</v>
          </cell>
          <cell r="B27" t="str">
            <v>Bâtiment d'accueil camping municipal ANNECY</v>
          </cell>
        </row>
        <row r="28">
          <cell r="A28" t="str">
            <v>D0784</v>
          </cell>
          <cell r="B28" t="str">
            <v>Poste ERDF - ENEDIS   LES SAISIES  via SPIE</v>
          </cell>
        </row>
        <row r="29">
          <cell r="A29" t="str">
            <v>D0785-01</v>
          </cell>
          <cell r="B29" t="str">
            <v>ACC CADRE D73 - salle d'archives départementales à CHAMBERY</v>
          </cell>
        </row>
        <row r="30">
          <cell r="A30" t="str">
            <v>D0785-03</v>
          </cell>
          <cell r="B30" t="str">
            <v>REFECTION CENTRE TECHNIQUE DE YENNE</v>
          </cell>
        </row>
        <row r="31">
          <cell r="A31" t="str">
            <v>D0785-04</v>
          </cell>
          <cell r="B31" t="str">
            <v>Foyer de l'enfance - Création d'une salle d'accueil des parents - CHAMBERY</v>
          </cell>
        </row>
        <row r="32">
          <cell r="A32" t="str">
            <v>D0785-05</v>
          </cell>
          <cell r="B32" t="str">
            <v>Collège le Revard - Peinture plâtrerie, cloisons, revêtement extérieurs</v>
          </cell>
        </row>
        <row r="33">
          <cell r="A33" t="str">
            <v>D0785-06</v>
          </cell>
          <cell r="B33" t="str">
            <v>MAISON DES SPORTS à CHAMBERY</v>
          </cell>
        </row>
        <row r="34">
          <cell r="A34" t="str">
            <v>D0785-07</v>
          </cell>
          <cell r="B34" t="str">
            <v>Acc. Cadre Collège du Val Gelon LA ROCHETTE</v>
          </cell>
        </row>
        <row r="35">
          <cell r="A35" t="str">
            <v>D0785-08</v>
          </cell>
          <cell r="B35" t="str">
            <v>Immeuble Le Saint Sebastien - Réfection des locaux R+2</v>
          </cell>
        </row>
        <row r="36">
          <cell r="A36" t="str">
            <v>D0785-09</v>
          </cell>
          <cell r="B36" t="str">
            <v>ACC. CADRE D73 Collège LA FORÊT SAINT GENIX / GUIERS - Flocage CF local chaufferie</v>
          </cell>
        </row>
        <row r="37">
          <cell r="A37" t="str">
            <v>D0785-10</v>
          </cell>
          <cell r="B37" t="str">
            <v>ACC.CADRE D73 - REFECTION SANITAIRE EN SANITAIRE PMR FOYER DE L'ENFANCE - CHAMBERY</v>
          </cell>
        </row>
        <row r="38">
          <cell r="A38" t="str">
            <v>D0785-11</v>
          </cell>
          <cell r="B38" t="str">
            <v xml:space="preserve">ACCORD CADRE - D73 - Collège Côte Rousse - Mise en conformité salle d'archives </v>
          </cell>
        </row>
        <row r="39">
          <cell r="A39" t="str">
            <v>D0785-12</v>
          </cell>
          <cell r="B39" t="str">
            <v xml:space="preserve">ACCORD CADRE D73 - REALISATION D'UN CAISSON COLLEGE GEORGE SAND </v>
          </cell>
        </row>
        <row r="40">
          <cell r="A40" t="str">
            <v>D0785-13</v>
          </cell>
          <cell r="B40" t="str">
            <v>ACC CADRE D73 - COLLEGE LA FORET CREATION LOCAUX STOCKAGE + PEINTURE</v>
          </cell>
        </row>
        <row r="41">
          <cell r="A41" t="str">
            <v xml:space="preserve">D0785-14 </v>
          </cell>
          <cell r="B41" t="str">
            <v xml:space="preserve">Collège Pierre et Marie CURIE </v>
          </cell>
        </row>
        <row r="42">
          <cell r="A42" t="str">
            <v>D0785-15</v>
          </cell>
          <cell r="B42" t="str">
            <v>ACC CADRE 73 - COLL. J PREVERT - ALBENS - RENO. SDB DANS LOGTS</v>
          </cell>
        </row>
        <row r="43">
          <cell r="A43" t="str">
            <v>D0785-16</v>
          </cell>
          <cell r="B43" t="str">
            <v xml:space="preserve">ACC. CADRE DEPT 73 - COLLEGE LOUISE DE SAVOIE - REAMENAGEMENT INFIRMERIE </v>
          </cell>
        </row>
        <row r="44">
          <cell r="A44" t="str">
            <v>D0785-17</v>
          </cell>
          <cell r="B44" t="str">
            <v>ACC CADRE - D73 - CHATEAU DES DUCS R+1-CHAMBERY</v>
          </cell>
        </row>
        <row r="45">
          <cell r="A45" t="str">
            <v>D0785-18</v>
          </cell>
          <cell r="B45" t="str">
            <v>CPAS ST PIERRE D'ALBIGNY - CLASSOTHEQUE</v>
          </cell>
        </row>
        <row r="46">
          <cell r="A46" t="str">
            <v>D0785-19</v>
          </cell>
          <cell r="B46" t="str">
            <v>ACC CADRE D73 - COL. COTE ROUSE -RENO LOCAUX DE VIE SEGPA</v>
          </cell>
        </row>
        <row r="47">
          <cell r="A47" t="str">
            <v>D0785-20</v>
          </cell>
          <cell r="B47" t="str">
            <v>ACC CADRE D73 - CT CHATELARD - MISE NE PLACE DOUBLAGE + COFFRAGE</v>
          </cell>
        </row>
        <row r="48">
          <cell r="A48" t="str">
            <v>D0785-21</v>
          </cell>
          <cell r="B48" t="str">
            <v>ACC CADRE D73 REHAB BLOC SANITAIRE ARCHIVE DEPT 73</v>
          </cell>
        </row>
        <row r="49">
          <cell r="A49" t="str">
            <v>D0785-22</v>
          </cell>
          <cell r="B49" t="str">
            <v>Collège Garibaldi - AIX LES BAINS</v>
          </cell>
          <cell r="C49" t="str">
            <v>Zone 02</v>
          </cell>
        </row>
        <row r="50">
          <cell r="A50" t="str">
            <v>D0785-23</v>
          </cell>
          <cell r="B50" t="str">
            <v>ACCORD CADRE DP73 - COLLEGE DE BISSY - REFECTION LOGT T4 - CHY</v>
          </cell>
        </row>
        <row r="51">
          <cell r="A51" t="str">
            <v xml:space="preserve">D0785-24 </v>
          </cell>
          <cell r="B51" t="str">
            <v>ACCORD CADRE - D73 - COL. ST ALBAN LEYSSE - REPRISE MUR ESPACE PLONGE</v>
          </cell>
        </row>
        <row r="52">
          <cell r="A52" t="str">
            <v>D0785-25</v>
          </cell>
          <cell r="B52" t="str">
            <v xml:space="preserve"> ACCORD CADRE D73 - RENOVATION CPAS MAISON GUICHON </v>
          </cell>
        </row>
        <row r="53">
          <cell r="A53" t="str">
            <v>D0785-26</v>
          </cell>
          <cell r="B53" t="str">
            <v>TRAVAUX DU BREXIT - AEROPORT DE CHAMBERY - VOGLANS</v>
          </cell>
        </row>
        <row r="54">
          <cell r="A54" t="str">
            <v>D0785-27</v>
          </cell>
          <cell r="B54" t="str">
            <v>COLLEGE LE REVARD - REPRISE PLAFOND SUITE A EFFONDREMENT</v>
          </cell>
        </row>
        <row r="55">
          <cell r="A55" t="str">
            <v>D0786</v>
          </cell>
          <cell r="B55" t="str">
            <v>Rénovation de la villa DELPORTE à GAILLARD</v>
          </cell>
        </row>
        <row r="56">
          <cell r="A56" t="str">
            <v>D0787</v>
          </cell>
          <cell r="B56" t="str">
            <v>VILLA SULLY    83 lgts a AIX LES BAINS</v>
          </cell>
        </row>
        <row r="57">
          <cell r="A57" t="str">
            <v>D0788</v>
          </cell>
          <cell r="B57" t="str">
            <v>LES CHARDONS - ARC 1800    appartement témoin</v>
          </cell>
        </row>
        <row r="58">
          <cell r="A58" t="str">
            <v>D0789</v>
          </cell>
          <cell r="B58" t="str">
            <v>Extension chalet ESF  ARC 1600</v>
          </cell>
        </row>
        <row r="59">
          <cell r="A59" t="str">
            <v>D0790</v>
          </cell>
          <cell r="B59" t="str">
            <v>renovation maison BETEND à BONNEVILLE</v>
          </cell>
        </row>
        <row r="60">
          <cell r="A60" t="str">
            <v>D0791</v>
          </cell>
          <cell r="B60" t="str">
            <v>38 lgts  12 rue du stade à VETRAZ MONTHOUX</v>
          </cell>
        </row>
        <row r="61">
          <cell r="A61" t="str">
            <v>D0792</v>
          </cell>
          <cell r="B61" t="str">
            <v>Appt. JB ANDRIEU - IMMEUBLE LE CHARVET - VAL D'ISERE</v>
          </cell>
        </row>
        <row r="62">
          <cell r="A62" t="str">
            <v>D0793</v>
          </cell>
          <cell r="B62" t="str">
            <v>REFECTION APPT. M. NORAZ - ST ALBAN  LEYSSE</v>
          </cell>
        </row>
        <row r="63">
          <cell r="A63" t="str">
            <v>D0794</v>
          </cell>
          <cell r="B63" t="str">
            <v>GENDARMERIE - LA PLAGNE</v>
          </cell>
        </row>
        <row r="64">
          <cell r="A64" t="str">
            <v>D0795</v>
          </cell>
          <cell r="B64" t="str">
            <v>CHALET LOUSADA - LES GETS</v>
          </cell>
        </row>
        <row r="65">
          <cell r="A65" t="str">
            <v>D0796</v>
          </cell>
          <cell r="B65" t="str">
            <v>RESIDENCE O BLEUE - 22LOGTS - 74500 EVIAN LES BAINS</v>
          </cell>
        </row>
        <row r="66">
          <cell r="A66" t="str">
            <v>D0797</v>
          </cell>
          <cell r="B66" t="str">
            <v>SEYSOLAZ 2 - CONSTRUCTION D'UN ENSEMBLE IMMOBILIER DE 2 BATIMENTS DE 16 LOGTS</v>
          </cell>
        </row>
        <row r="67">
          <cell r="A67" t="str">
            <v>D0798</v>
          </cell>
          <cell r="B67" t="str">
            <v>AIX LES BAINS - COTEFORT 2 - CONSTRUCTION 58 LOGTS</v>
          </cell>
        </row>
        <row r="68">
          <cell r="A68" t="str">
            <v>D0799</v>
          </cell>
          <cell r="B68" t="str">
            <v xml:space="preserve">AGRANDISSEMENT DES VESTIAIRES DU PERSONNEL DES SERVICES TECHNIQUES </v>
          </cell>
        </row>
        <row r="69">
          <cell r="A69" t="str">
            <v>D0800</v>
          </cell>
          <cell r="B69" t="str">
            <v>Les Cèdres - RUMILLY</v>
          </cell>
          <cell r="C69" t="str">
            <v>Zone 04</v>
          </cell>
        </row>
        <row r="70">
          <cell r="A70" t="str">
            <v>D0801</v>
          </cell>
          <cell r="B70" t="str">
            <v>Mérande - CHAMBERY</v>
          </cell>
          <cell r="C70" t="str">
            <v>Zone 01</v>
          </cell>
        </row>
        <row r="71">
          <cell r="A71" t="str">
            <v>D0802</v>
          </cell>
          <cell r="B71" t="str">
            <v>Ilots "Les Plonges" - AIX LES BAINS</v>
          </cell>
          <cell r="C71" t="str">
            <v>Zone 02</v>
          </cell>
        </row>
        <row r="72">
          <cell r="A72" t="str">
            <v>D0803</v>
          </cell>
          <cell r="B72" t="str">
            <v>Villas Farnèse - ANNECY LE VIEUX</v>
          </cell>
          <cell r="C72" t="str">
            <v>Zone 05</v>
          </cell>
        </row>
        <row r="73">
          <cell r="A73" t="str">
            <v>D0804</v>
          </cell>
          <cell r="B73" t="str">
            <v>LE CLOS ROSSET - Construction de 4 logements locatifs</v>
          </cell>
        </row>
        <row r="74">
          <cell r="A74" t="str">
            <v>D0805</v>
          </cell>
          <cell r="B74" t="str">
            <v>Villa Appolina - VETRAZ</v>
          </cell>
          <cell r="C74" t="str">
            <v>Zone 07</v>
          </cell>
        </row>
        <row r="75">
          <cell r="A75" t="str">
            <v>D0806</v>
          </cell>
          <cell r="B75" t="str">
            <v xml:space="preserve"> LCR  Batiment ERIS ALPESPACE </v>
          </cell>
        </row>
        <row r="76">
          <cell r="A76" t="str">
            <v>D0807</v>
          </cell>
          <cell r="B76" t="str">
            <v>LES 4 CERISIERS - Construction d'une résidence de tourisme de 11 logements - NEYDENS BEAUMONT</v>
          </cell>
        </row>
        <row r="77">
          <cell r="A77" t="str">
            <v>D0808</v>
          </cell>
          <cell r="B77" t="str">
            <v xml:space="preserve">BARBIER - Suite DDE - Réfection appt. P. MIGNOLA </v>
          </cell>
        </row>
        <row r="78">
          <cell r="A78" t="str">
            <v>D0809</v>
          </cell>
          <cell r="B78" t="str">
            <v>RESIDENCE VERTIGE - Démilition et construction de 4 immeubles de 105 logts</v>
          </cell>
        </row>
        <row r="79">
          <cell r="A79" t="str">
            <v>D0810</v>
          </cell>
          <cell r="B79" t="str">
            <v>Bâtiment SAXEL - BUREAUX ET HEBERGEMENT</v>
          </cell>
        </row>
        <row r="80">
          <cell r="A80" t="str">
            <v>D0811</v>
          </cell>
          <cell r="B80" t="str">
            <v xml:space="preserve">Rénovation chalet le LACHAT n°19 </v>
          </cell>
        </row>
        <row r="81">
          <cell r="A81" t="str">
            <v>D0812</v>
          </cell>
          <cell r="B81" t="str">
            <v>Aménagement du pôle culturel et jeunesse  - BOURG ST MAURICE LES ARCS</v>
          </cell>
        </row>
        <row r="82">
          <cell r="A82" t="str">
            <v>D0813</v>
          </cell>
          <cell r="B82" t="str">
            <v>ARGENTIERE 32 LOGTS + CRECHE + CABINETS MEDICAUX</v>
          </cell>
        </row>
        <row r="83">
          <cell r="A83" t="str">
            <v>D0814</v>
          </cell>
          <cell r="B83" t="str">
            <v>SCITA / SCI H2O - Construction d'un bâtiment artisanal</v>
          </cell>
        </row>
        <row r="84">
          <cell r="A84" t="str">
            <v>D0815</v>
          </cell>
          <cell r="B84" t="str">
            <v>Bâtiment d'ateliers communaux</v>
          </cell>
        </row>
        <row r="85">
          <cell r="A85" t="str">
            <v>D0816</v>
          </cell>
          <cell r="B85" t="str">
            <v>Ambiance Garden - 10 Logements</v>
          </cell>
        </row>
        <row r="86">
          <cell r="A86" t="str">
            <v>D0817</v>
          </cell>
          <cell r="B86" t="str">
            <v>M. CHITTARO - Travaux de plâtrerie et peinture dans villa</v>
          </cell>
        </row>
        <row r="87">
          <cell r="A87" t="str">
            <v>D0818</v>
          </cell>
          <cell r="B87" t="str">
            <v>SCITA /EPSILON - Aménagement de bureaux dans bâtiment sci valthy</v>
          </cell>
        </row>
        <row r="88">
          <cell r="A88" t="str">
            <v>D0820</v>
          </cell>
          <cell r="B88" t="str">
            <v>MMV LES BOISSES à TIGNES via SO.TAR.BAT</v>
          </cell>
        </row>
        <row r="89">
          <cell r="A89" t="str">
            <v>D0821</v>
          </cell>
          <cell r="B89" t="str">
            <v>Initial - RUMILLY</v>
          </cell>
          <cell r="C89" t="str">
            <v>Zone 04</v>
          </cell>
        </row>
        <row r="90">
          <cell r="A90" t="str">
            <v>D0822</v>
          </cell>
          <cell r="B90" t="str">
            <v>Construction d'un bâtiment d'activités &amp; de bureaux SCI CTP GESTIMO</v>
          </cell>
        </row>
        <row r="91">
          <cell r="A91" t="str">
            <v>D0823</v>
          </cell>
          <cell r="B91" t="str">
            <v xml:space="preserve">CONSTRUCTION LOCAUX COMMERCIAUX </v>
          </cell>
        </row>
        <row r="92">
          <cell r="A92" t="str">
            <v>D0824</v>
          </cell>
          <cell r="B92" t="str">
            <v>LES CHALETS DU NANTS DU FOUR</v>
          </cell>
        </row>
        <row r="93">
          <cell r="A93" t="str">
            <v>D0825</v>
          </cell>
          <cell r="B93" t="str">
            <v>GARAGE DACIA RENAULT - Réalisation contre cloison</v>
          </cell>
        </row>
        <row r="94">
          <cell r="A94" t="str">
            <v>D0826</v>
          </cell>
          <cell r="B94" t="str">
            <v xml:space="preserve">EXTENSION DU CHALET VAGERE </v>
          </cell>
        </row>
        <row r="95">
          <cell r="A95" t="str">
            <v>D0827</v>
          </cell>
          <cell r="B95" t="str">
            <v>CREDIT AGRICOLE / LEON GROSSE</v>
          </cell>
        </row>
        <row r="96">
          <cell r="A96" t="str">
            <v>D0828</v>
          </cell>
          <cell r="B96" t="str">
            <v xml:space="preserve">Rénovation espace "Les Carrés" </v>
          </cell>
        </row>
        <row r="97">
          <cell r="A97" t="str">
            <v>D0829</v>
          </cell>
          <cell r="B97" t="str">
            <v>Villa Aurélia - SAINT JULIEN EN GENEVOIS</v>
          </cell>
          <cell r="C97" t="str">
            <v>Zone 07</v>
          </cell>
        </row>
        <row r="98">
          <cell r="A98" t="str">
            <v>D0830</v>
          </cell>
          <cell r="B98" t="str">
            <v xml:space="preserve">LES BALCONS DE LA BATHIE - 32 logts </v>
          </cell>
        </row>
        <row r="99">
          <cell r="A99" t="str">
            <v>D0831</v>
          </cell>
          <cell r="B99" t="str">
            <v>RESIDENCE LE PARC SAINT JEAN</v>
          </cell>
        </row>
        <row r="100">
          <cell r="A100" t="str">
            <v>D0832</v>
          </cell>
          <cell r="B100" t="str">
            <v>VILLA RIPAILLE 12 logements</v>
          </cell>
        </row>
        <row r="101">
          <cell r="A101" t="str">
            <v>D0833</v>
          </cell>
          <cell r="B101" t="str">
            <v>CONSTRUCTION D'UN CENTRE TECHNIQUE DE LA VIGIE</v>
          </cell>
        </row>
        <row r="102">
          <cell r="A102" t="str">
            <v>D0834</v>
          </cell>
          <cell r="B102" t="str">
            <v xml:space="preserve">BARBIER - TRIGON B. - Travaux de plâtrerie SDB+WC </v>
          </cell>
        </row>
        <row r="103">
          <cell r="A103" t="str">
            <v>D0835</v>
          </cell>
          <cell r="B103" t="str">
            <v xml:space="preserve">ECOLE DE MUSIQUE &amp; RELAIS PARENTS ASS. MATERNELLES </v>
          </cell>
        </row>
        <row r="104">
          <cell r="A104" t="str">
            <v>D0836</v>
          </cell>
          <cell r="B104" t="str">
            <v xml:space="preserve">CONSTRUCTION GROUPE SCOLAIRE &amp; SALLE DES FETES </v>
          </cell>
        </row>
        <row r="105">
          <cell r="A105" t="str">
            <v>D0837</v>
          </cell>
          <cell r="B105" t="str">
            <v>RENO 15 LOGTS CHALET DU REPLATET</v>
          </cell>
        </row>
        <row r="106">
          <cell r="A106" t="str">
            <v>D0838</v>
          </cell>
          <cell r="B106" t="str">
            <v xml:space="preserve">ESPACE SPORT &amp;NATURE DU FIER </v>
          </cell>
        </row>
        <row r="107">
          <cell r="A107" t="str">
            <v>D0839</v>
          </cell>
          <cell r="B107" t="str">
            <v>HOTEL AU CŒUR DE MEGEVE</v>
          </cell>
        </row>
        <row r="108">
          <cell r="A108" t="str">
            <v>D0840</v>
          </cell>
          <cell r="B108" t="str">
            <v xml:space="preserve">Réfection villa A.TOURNIAIRE </v>
          </cell>
        </row>
        <row r="109">
          <cell r="A109" t="str">
            <v>D0841</v>
          </cell>
          <cell r="B109" t="str">
            <v>Résidence "LE PHOENIX 1" - COURCHEVEL</v>
          </cell>
          <cell r="C109" t="str">
            <v>Zone 07</v>
          </cell>
        </row>
        <row r="110">
          <cell r="A110" t="str">
            <v>D0842</v>
          </cell>
          <cell r="B110" t="str">
            <v>CREATION D'UN CHALET TENNIS / TIR A L'ARC</v>
          </cell>
        </row>
        <row r="111">
          <cell r="A111" t="str">
            <v>D0843</v>
          </cell>
          <cell r="B111" t="str">
            <v>SDIS - ETAUX</v>
          </cell>
          <cell r="C111" t="str">
            <v>Zone 07</v>
          </cell>
        </row>
        <row r="112">
          <cell r="A112" t="str">
            <v>D0844</v>
          </cell>
          <cell r="B112" t="str">
            <v>Le Belvedere - COURCHEVEL</v>
          </cell>
          <cell r="C112" t="str">
            <v>Zone 07</v>
          </cell>
        </row>
        <row r="113">
          <cell r="A113" t="str">
            <v>D0845</v>
          </cell>
          <cell r="B113" t="str">
            <v>LGDI - RESIDENCE PLAN D'EAU</v>
          </cell>
        </row>
        <row r="114">
          <cell r="A114" t="str">
            <v>D0846</v>
          </cell>
          <cell r="B114" t="str">
            <v>SCITA / SCI VOUYOUS - Création d'un restaurant + surface de vente alimentaire</v>
          </cell>
        </row>
        <row r="115">
          <cell r="A115" t="str">
            <v>D0847</v>
          </cell>
          <cell r="B115" t="str">
            <v>MOUCHET J.Marc - Reprise peinture et papier peint, suite à sinistre villa 3</v>
          </cell>
        </row>
        <row r="116">
          <cell r="A116" t="str">
            <v>D0848</v>
          </cell>
          <cell r="B116" t="str">
            <v>Réhabilitation Aquarium du Lac du Bourget</v>
          </cell>
        </row>
        <row r="117">
          <cell r="A117" t="str">
            <v>D0849</v>
          </cell>
          <cell r="B117" t="str">
            <v>CHAL - CONTAMINE SUR ARVE</v>
          </cell>
          <cell r="C117" t="str">
            <v>Zone 07</v>
          </cell>
        </row>
        <row r="118">
          <cell r="A118" t="str">
            <v>D0850</v>
          </cell>
          <cell r="B118" t="str">
            <v>CREDIT AGRICOLE : construction de 2 bâtiments : 4 logts + agence CA</v>
          </cell>
        </row>
        <row r="119">
          <cell r="A119" t="str">
            <v>D0851</v>
          </cell>
          <cell r="B119" t="str">
            <v>RENAISSANCE 72 LOGEMENTS ET 4 COMMERCES</v>
          </cell>
        </row>
        <row r="120">
          <cell r="A120" t="str">
            <v>D0852</v>
          </cell>
          <cell r="B120" t="str">
            <v>LES 100 SECRETS - CONSTRUCTION 111LOGEMENTS</v>
          </cell>
        </row>
        <row r="121">
          <cell r="A121" t="str">
            <v>D0853</v>
          </cell>
          <cell r="B121" t="str">
            <v>CADS - ANNECY LE VIEUX</v>
          </cell>
          <cell r="C121" t="str">
            <v>Zone 05</v>
          </cell>
        </row>
        <row r="122">
          <cell r="A122" t="str">
            <v>D0854</v>
          </cell>
          <cell r="B122" t="str">
            <v xml:space="preserve">LYCEE Louis LACHENAL </v>
          </cell>
        </row>
        <row r="123">
          <cell r="A123" t="str">
            <v>D0855</v>
          </cell>
          <cell r="B123" t="str">
            <v>LODGES 1970 - Aménagement locaux</v>
          </cell>
        </row>
        <row r="124">
          <cell r="A124" t="str">
            <v>D0856</v>
          </cell>
          <cell r="B124" t="str">
            <v>LABORATOIRES GALDERMA - Poste de contrôle et sécurité</v>
          </cell>
        </row>
        <row r="125">
          <cell r="A125" t="str">
            <v>D0857</v>
          </cell>
          <cell r="B125" t="str">
            <v>Parc Saint Jean - bâtiments A &amp; B</v>
          </cell>
        </row>
        <row r="126">
          <cell r="A126" t="str">
            <v>D0860</v>
          </cell>
          <cell r="B126" t="str">
            <v xml:space="preserve"> "L'Echapée" - THONON LES BAINS</v>
          </cell>
          <cell r="C126" t="str">
            <v>Zone 10</v>
          </cell>
        </row>
        <row r="127">
          <cell r="A127" t="str">
            <v>D0861</v>
          </cell>
          <cell r="B127" t="str">
            <v>COPRO - 1 RUE SALTEUR - TRAVAUCX DE PLATRERIE</v>
          </cell>
        </row>
        <row r="128">
          <cell r="A128" t="str">
            <v>D0862</v>
          </cell>
          <cell r="B128" t="str">
            <v>LES CLARINES - pension de famille THONON LES BAINS</v>
          </cell>
          <cell r="C128" t="str">
            <v>Zone 10</v>
          </cell>
        </row>
        <row r="129">
          <cell r="A129" t="str">
            <v>D0863</v>
          </cell>
          <cell r="B129" t="str">
            <v>L'INDIGGO - REALISATION DE 6 LOGEMENTS LOCATIFS</v>
          </cell>
        </row>
        <row r="130">
          <cell r="A130" t="str">
            <v>D0864</v>
          </cell>
          <cell r="B130" t="str">
            <v>La Grande Parei - TIGNES</v>
          </cell>
          <cell r="C130" t="str">
            <v>Zone 10</v>
          </cell>
        </row>
        <row r="131">
          <cell r="A131" t="str">
            <v>D0865</v>
          </cell>
          <cell r="B131" t="str">
            <v>48 lgts   Rue du Cretet  a SCIONZIER</v>
          </cell>
        </row>
        <row r="132">
          <cell r="A132" t="str">
            <v>D0866</v>
          </cell>
          <cell r="B132" t="str">
            <v>Construction gendarmerie + 6 lgts a LA CHAMBRE</v>
          </cell>
        </row>
        <row r="133">
          <cell r="A133" t="str">
            <v>D0867</v>
          </cell>
          <cell r="B133" t="str">
            <v>local sportif  INFINI GYM  a VOGLANS</v>
          </cell>
        </row>
        <row r="134">
          <cell r="A134" t="str">
            <v>D0868</v>
          </cell>
          <cell r="B134" t="str">
            <v>BRASSEUR Elise - Réfection chambre suite DDE</v>
          </cell>
        </row>
        <row r="135">
          <cell r="A135" t="str">
            <v>D0869</v>
          </cell>
          <cell r="B135" t="str">
            <v>LABORATOIRES ROCHEX - TECHNOSITE ALTEA - Projet d'extension d'un bâtiment professionnel</v>
          </cell>
        </row>
        <row r="136">
          <cell r="A136" t="str">
            <v>D0870</v>
          </cell>
          <cell r="B136" t="str">
            <v>FOYER DES ALPES - REFECTION HALL D'ENTREE + CAGE ESCALIER ENTRE RDC ET 1ER ETAGE</v>
          </cell>
        </row>
        <row r="137">
          <cell r="A137" t="str">
            <v>D0871</v>
          </cell>
          <cell r="B137" t="str">
            <v>LA FERME DES LANCHES - 18 LGTS A COURCHEVEL</v>
          </cell>
        </row>
        <row r="138">
          <cell r="A138" t="str">
            <v>D0872</v>
          </cell>
          <cell r="B138" t="str">
            <v>RENOVATION PAVILLON BACHELARD A BASSENS</v>
          </cell>
          <cell r="C138" t="str">
            <v>Zone 01</v>
          </cell>
        </row>
        <row r="139">
          <cell r="A139" t="str">
            <v>D0873</v>
          </cell>
          <cell r="B139" t="str">
            <v>OSMOSE a SCIEZ  reprises chantier route de Jussy</v>
          </cell>
        </row>
        <row r="140">
          <cell r="A140" t="str">
            <v>D0874</v>
          </cell>
          <cell r="B140" t="str">
            <v>Le Coteau - AYSE</v>
          </cell>
          <cell r="C140" t="str">
            <v>Zone 07</v>
          </cell>
        </row>
        <row r="141">
          <cell r="A141" t="str">
            <v>D0876</v>
          </cell>
          <cell r="B141" t="str">
            <v>Tandem à RUMILLY</v>
          </cell>
          <cell r="C141" t="str">
            <v>Zone 04</v>
          </cell>
        </row>
        <row r="142">
          <cell r="A142" t="str">
            <v>D0878</v>
          </cell>
          <cell r="B142" t="str">
            <v>renovation appt M.  Et Mme Philippe GIRARD MADOUX</v>
          </cell>
        </row>
        <row r="143">
          <cell r="A143" t="str">
            <v>D0879</v>
          </cell>
          <cell r="B143" t="str">
            <v>bureaux et ateliers a LANDRY</v>
          </cell>
        </row>
        <row r="144">
          <cell r="A144" t="str">
            <v>D0880</v>
          </cell>
          <cell r="B144" t="str">
            <v>LEMAN CIEL a GEX  reprise derriere perrotin pr finir</v>
          </cell>
        </row>
        <row r="145">
          <cell r="A145" t="str">
            <v xml:space="preserve">D0881 </v>
          </cell>
          <cell r="B145" t="str">
            <v>LE CLOS DES ARTS a FERNEY VOLTAIRE   14 lgts</v>
          </cell>
        </row>
        <row r="146">
          <cell r="A146" t="str">
            <v>D0882</v>
          </cell>
          <cell r="B146" t="str">
            <v>Villa Mont Blanc - SALLANCHES</v>
          </cell>
          <cell r="C146" t="str">
            <v>Zone 07</v>
          </cell>
        </row>
        <row r="147">
          <cell r="A147" t="str">
            <v>D0883</v>
          </cell>
          <cell r="B147" t="str">
            <v>Côté Thonon à THONON LE BAINS</v>
          </cell>
          <cell r="C147" t="str">
            <v>Zone 10</v>
          </cell>
        </row>
        <row r="148">
          <cell r="A148" t="str">
            <v>D0884</v>
          </cell>
          <cell r="B148" t="str">
            <v>Chalet REPLATET   TMA  LGT 2 M. BOUET</v>
          </cell>
        </row>
        <row r="149">
          <cell r="A149" t="str">
            <v>D0885</v>
          </cell>
          <cell r="B149" t="str">
            <v>BARBIER Site des fontanettes BAT B CHY METROPOLE</v>
          </cell>
        </row>
        <row r="150">
          <cell r="A150" t="str">
            <v>D0886</v>
          </cell>
          <cell r="B150" t="str">
            <v>Chalet BRAHAMA - COURCHEVEL</v>
          </cell>
          <cell r="C150" t="str">
            <v>Zone 07</v>
          </cell>
        </row>
        <row r="151">
          <cell r="A151" t="str">
            <v>D0887</v>
          </cell>
          <cell r="B151" t="str">
            <v>BAUD INDUSTRIES - EXTENSION D'UN BATIMENT PROFESSIONNEL</v>
          </cell>
        </row>
        <row r="152">
          <cell r="A152" t="str">
            <v>D0888</v>
          </cell>
          <cell r="B152" t="str">
            <v>RENOVATION CABINET MEDICAL</v>
          </cell>
        </row>
        <row r="153">
          <cell r="A153" t="str">
            <v>D0889</v>
          </cell>
          <cell r="B153" t="str">
            <v>HOTEL LE LANA - REALISATION CORNICHES COURSIVES</v>
          </cell>
        </row>
        <row r="154">
          <cell r="A154" t="str">
            <v>D0890</v>
          </cell>
          <cell r="B154" t="str">
            <v>Le Domaine de Rubis - THONON LES BAINS</v>
          </cell>
          <cell r="C154" t="str">
            <v>Zone 10</v>
          </cell>
        </row>
        <row r="155">
          <cell r="A155" t="str">
            <v>D0891</v>
          </cell>
          <cell r="B155" t="str">
            <v>bureaux SCMS  a la motte servolex</v>
          </cell>
        </row>
        <row r="156">
          <cell r="A156" t="str">
            <v>D0892</v>
          </cell>
          <cell r="B156" t="str">
            <v>Club Med - ALPE D'HUEZ</v>
          </cell>
          <cell r="C156" t="str">
            <v>Zone 10</v>
          </cell>
        </row>
        <row r="157">
          <cell r="A157" t="str">
            <v>D0893</v>
          </cell>
          <cell r="B157" t="str">
            <v>siege social barel et pelletier</v>
          </cell>
        </row>
        <row r="158">
          <cell r="A158" t="str">
            <v>D0894</v>
          </cell>
          <cell r="B158" t="str">
            <v>Les Suites du Lac -  THONON LES BAINS</v>
          </cell>
          <cell r="C158" t="str">
            <v>Zone 10</v>
          </cell>
        </row>
        <row r="159">
          <cell r="A159" t="str">
            <v>D0895</v>
          </cell>
          <cell r="B159" t="str">
            <v>La Fabrik - BARBERAZ</v>
          </cell>
          <cell r="C159" t="str">
            <v>Zone 01</v>
          </cell>
        </row>
        <row r="160">
          <cell r="A160" t="str">
            <v>D0896</v>
          </cell>
          <cell r="B160" t="str">
            <v>campus fab a BONDOUFLE</v>
          </cell>
        </row>
        <row r="161">
          <cell r="A161" t="str">
            <v>D0897</v>
          </cell>
          <cell r="B161" t="str">
            <v>Tendance - THONON LES BAINS</v>
          </cell>
          <cell r="C161" t="str">
            <v>Zone 10</v>
          </cell>
        </row>
        <row r="162">
          <cell r="A162" t="str">
            <v>D0898</v>
          </cell>
          <cell r="B162" t="str">
            <v>aquarium resto du lac du bourget a AIX LES BAINS</v>
          </cell>
        </row>
        <row r="163">
          <cell r="A163" t="str">
            <v>D0899</v>
          </cell>
          <cell r="B163" t="str">
            <v>centre bernard taillefer a BOURG ST MAURICE</v>
          </cell>
        </row>
        <row r="164">
          <cell r="A164" t="str">
            <v>D0900</v>
          </cell>
          <cell r="B164" t="str">
            <v>le chalet sylvand a praz sur arly  12 lgts</v>
          </cell>
        </row>
        <row r="165">
          <cell r="A165" t="str">
            <v>D0904</v>
          </cell>
          <cell r="B165" t="str">
            <v>ZAC DES ALPINS  a BOURG ST MAURICE  commerces + parking</v>
          </cell>
        </row>
        <row r="166">
          <cell r="A166" t="str">
            <v>D0905</v>
          </cell>
          <cell r="B166" t="str">
            <v>LOC'NACELLE a ST BALDOPH</v>
          </cell>
        </row>
        <row r="167">
          <cell r="A167" t="str">
            <v>D0906</v>
          </cell>
          <cell r="B167" t="str">
            <v>renovation des depots PES  à LA RAVOIRE</v>
          </cell>
        </row>
        <row r="168">
          <cell r="A168" t="str">
            <v>D0907</v>
          </cell>
          <cell r="B168" t="str">
            <v>Copro "85 place Métropole"</v>
          </cell>
        </row>
        <row r="169">
          <cell r="A169" t="str">
            <v>D0908</v>
          </cell>
          <cell r="B169" t="str">
            <v>AUBERGE LETRAZ - HOTEL BLACK BASS</v>
          </cell>
        </row>
        <row r="170">
          <cell r="A170" t="str">
            <v>D0909</v>
          </cell>
          <cell r="B170" t="str">
            <v>Construction de 47 logements - "CHEMIN DU GUE"</v>
          </cell>
        </row>
        <row r="171">
          <cell r="A171" t="str">
            <v>D0910</v>
          </cell>
          <cell r="B171" t="str">
            <v>GRUE VALENTE - CONSTRUCTION D'UN BATIMENT D'ENTRETIEN POUR GRUES</v>
          </cell>
        </row>
        <row r="172">
          <cell r="A172" t="str">
            <v>D0911</v>
          </cell>
          <cell r="B172" t="str">
            <v>tennis couvert - MONTMELIAN</v>
          </cell>
          <cell r="C172" t="str">
            <v>Zone 02</v>
          </cell>
        </row>
        <row r="173">
          <cell r="A173" t="str">
            <v>D0912</v>
          </cell>
          <cell r="B173" t="str">
            <v>SCI UCPA TIGNES REPRISES DIVERSES</v>
          </cell>
        </row>
        <row r="174">
          <cell r="A174" t="str">
            <v>D0913</v>
          </cell>
          <cell r="B174" t="str">
            <v>REAMENAGEMENT DU BUNKER 2 DE RADIOTHERAPIE  - CH METROPOLE SAVOIE</v>
          </cell>
        </row>
        <row r="175">
          <cell r="A175" t="str">
            <v>D0914</v>
          </cell>
          <cell r="B175" t="str">
            <v>CONSTRUCTION DE 51 LOGTS LOCATIFS ET EN ACCESSION</v>
          </cell>
        </row>
        <row r="176">
          <cell r="A176" t="str">
            <v>D0915</v>
          </cell>
          <cell r="B176" t="str">
            <v>BAT ATM SERVICE DES EAUX GRAND CHAMBERY</v>
          </cell>
        </row>
        <row r="177">
          <cell r="A177" t="str">
            <v>D0916</v>
          </cell>
          <cell r="B177" t="str">
            <v xml:space="preserve">LES ALLOBROGES - CONSTRUCTION DE 27 LOGEMENTS </v>
          </cell>
        </row>
        <row r="178">
          <cell r="A178" t="str">
            <v>D0917</v>
          </cell>
          <cell r="B178" t="str">
            <v xml:space="preserve"> SOTARBAT   PRE CHATEL  C2  D2</v>
          </cell>
        </row>
        <row r="179">
          <cell r="A179" t="str">
            <v>D0918</v>
          </cell>
          <cell r="B179" t="str">
            <v xml:space="preserve"> LES CAMPANULES - ancien hopital de Bg ST Maurice   103 lgts</v>
          </cell>
        </row>
        <row r="180">
          <cell r="A180" t="str">
            <v>D0919</v>
          </cell>
          <cell r="B180" t="str">
            <v xml:space="preserve">Belledonne CHS - Bassens </v>
          </cell>
          <cell r="C180" t="str">
            <v>Zone 01</v>
          </cell>
        </row>
        <row r="181">
          <cell r="A181" t="str">
            <v>D0920</v>
          </cell>
          <cell r="B181" t="str">
            <v xml:space="preserve"> LE DOMAINE DE BEAU SIRE - 25 Logts</v>
          </cell>
        </row>
        <row r="182">
          <cell r="A182" t="str">
            <v>D0921</v>
          </cell>
          <cell r="B182" t="str">
            <v>BELAMBRA les Embrunes a villard sur doron</v>
          </cell>
        </row>
        <row r="183">
          <cell r="A183" t="str">
            <v>D0922</v>
          </cell>
          <cell r="B183" t="str">
            <v>Réalisation de plafond en gyptone hall entree TSD</v>
          </cell>
        </row>
        <row r="184">
          <cell r="A184" t="str">
            <v>D0923</v>
          </cell>
          <cell r="B184" t="str">
            <v>LE CLOS DES BOULEAUX - SCIONZIER - 9 VILLAS JUMELEES - LOCATIF</v>
          </cell>
        </row>
        <row r="185">
          <cell r="A185" t="str">
            <v>D0924</v>
          </cell>
          <cell r="B185" t="str">
            <v xml:space="preserve">travaux accessibilite WC salle associative </v>
          </cell>
        </row>
        <row r="186">
          <cell r="A186" t="str">
            <v>D0925</v>
          </cell>
          <cell r="B186" t="str">
            <v>Résidence "L'Orée" - bâtiments A &amp; B - 87 logements</v>
          </cell>
        </row>
        <row r="187">
          <cell r="A187" t="str">
            <v>D0926</v>
          </cell>
          <cell r="B187" t="str">
            <v>via COTARBAT  chalet MALAU a MONTVALEZAN</v>
          </cell>
        </row>
        <row r="188">
          <cell r="A188" t="str">
            <v>D0927</v>
          </cell>
          <cell r="B188" t="str">
            <v>Maison MATHIAS - ALBERTVILLE</v>
          </cell>
          <cell r="C188" t="str">
            <v>Zone 04</v>
          </cell>
        </row>
        <row r="189">
          <cell r="A189" t="str">
            <v>D0928</v>
          </cell>
          <cell r="B189" t="str">
            <v>Inedy - CHAMBERY</v>
          </cell>
          <cell r="C189" t="str">
            <v>Zone 01</v>
          </cell>
        </row>
        <row r="190">
          <cell r="A190" t="str">
            <v xml:space="preserve">D0929 </v>
          </cell>
          <cell r="B190" t="str">
            <v>Chalet CARDIN a PEISY NANCROIX  via SOTARBAT</v>
          </cell>
        </row>
        <row r="191">
          <cell r="A191" t="str">
            <v>D0930</v>
          </cell>
          <cell r="B191" t="str">
            <v>COEUR DE SAINT INN RIVES DE SAINT INN a BRISON ST INNOCENT</v>
          </cell>
        </row>
        <row r="192">
          <cell r="A192" t="str">
            <v>D0931</v>
          </cell>
          <cell r="B192" t="str">
            <v>Hôtel Le Rissiou - VAUJANY</v>
          </cell>
          <cell r="C192" t="str">
            <v>Zone 10</v>
          </cell>
        </row>
        <row r="193">
          <cell r="A193" t="str">
            <v>D0932</v>
          </cell>
          <cell r="B193" t="str">
            <v>SUPERNOVA  TECHNOLAC  LA MOTTE SERVOLEX</v>
          </cell>
        </row>
        <row r="194">
          <cell r="A194" t="str">
            <v>D0933</v>
          </cell>
          <cell r="B194" t="str">
            <v xml:space="preserve">LES CARRES DES FLEURS 8 lgts </v>
          </cell>
        </row>
        <row r="195">
          <cell r="A195" t="str">
            <v>D0934</v>
          </cell>
          <cell r="B195" t="str">
            <v xml:space="preserve"> LES CARRES DE FONCENEX   8 lgts </v>
          </cell>
        </row>
        <row r="196">
          <cell r="A196" t="str">
            <v>D0935</v>
          </cell>
          <cell r="B196" t="str">
            <v>Maison du ski - MONTVALEZAN</v>
          </cell>
          <cell r="C196" t="str">
            <v>Zone 10</v>
          </cell>
        </row>
        <row r="197">
          <cell r="A197" t="str">
            <v>D0937</v>
          </cell>
          <cell r="B197" t="str">
            <v xml:space="preserve"> LES FONTANETTES - DEMOLITION ET CREATION CLOISON </v>
          </cell>
        </row>
        <row r="198">
          <cell r="A198" t="str">
            <v>D0938</v>
          </cell>
          <cell r="B198" t="str">
            <v>AEB GYM - CHAMBERY</v>
          </cell>
          <cell r="C198" t="str">
            <v>Zone 01</v>
          </cell>
        </row>
        <row r="199">
          <cell r="A199" t="str">
            <v>D0939</v>
          </cell>
          <cell r="B199" t="str">
            <v xml:space="preserve"> Reprise isolation plafond parking </v>
          </cell>
        </row>
        <row r="200">
          <cell r="A200" t="str">
            <v>D0940</v>
          </cell>
          <cell r="B200" t="str">
            <v>via AMPC73   BAT EDEN ROC 21 lgts en R+2 a VOREPPE</v>
          </cell>
        </row>
        <row r="201">
          <cell r="A201" t="str">
            <v>D0941</v>
          </cell>
          <cell r="B201" t="str">
            <v xml:space="preserve">CHINDRIEUX ROGNARD RUE DE LA CHAMBOTTE 14 LOGEMENTS (6 maisons+ 8 logts) </v>
          </cell>
        </row>
        <row r="202">
          <cell r="A202" t="str">
            <v>D0942</v>
          </cell>
          <cell r="B202" t="str">
            <v xml:space="preserve">RENOVATION BUREAUX EIFFAGE </v>
          </cell>
        </row>
        <row r="203">
          <cell r="A203" t="str">
            <v>D0943</v>
          </cell>
          <cell r="B203" t="str">
            <v xml:space="preserve">D0943 - L'ECLUSE 27 LOGTS + 1 SALLE COMMUNE </v>
          </cell>
        </row>
        <row r="204">
          <cell r="A204" t="str">
            <v>D0944</v>
          </cell>
          <cell r="B204" t="str">
            <v>Halte Garderie  - ARGENTIERES</v>
          </cell>
          <cell r="C204" t="str">
            <v>Zone 07</v>
          </cell>
        </row>
        <row r="205">
          <cell r="A205" t="str">
            <v>D0945</v>
          </cell>
          <cell r="B205" t="str">
            <v>Alp Activ - MONTMELIAN</v>
          </cell>
          <cell r="C205" t="str">
            <v>Zone 02</v>
          </cell>
        </row>
        <row r="206">
          <cell r="A206" t="str">
            <v>D0946</v>
          </cell>
          <cell r="B206" t="str">
            <v>IMMEUBLE MEDISANTE - REPRISE ISOLANT SUITE EXPERTISE</v>
          </cell>
        </row>
        <row r="207">
          <cell r="A207" t="str">
            <v>D0947</v>
          </cell>
          <cell r="B207" t="str">
            <v>Les residences PRE ROSSET 25 + 12 logts</v>
          </cell>
        </row>
        <row r="208">
          <cell r="A208" t="str">
            <v>D0948</v>
          </cell>
          <cell r="B208" t="str">
            <v>Locaux PES - LA RAVOIRE</v>
          </cell>
          <cell r="C208" t="str">
            <v>Zone 01</v>
          </cell>
        </row>
        <row r="209">
          <cell r="A209" t="str">
            <v>D0949</v>
          </cell>
          <cell r="B209" t="str">
            <v>Club Belambra - AVORIAZ</v>
          </cell>
          <cell r="C209" t="str">
            <v>Zone 10</v>
          </cell>
        </row>
        <row r="210">
          <cell r="A210" t="str">
            <v>D0950</v>
          </cell>
          <cell r="B210" t="str">
            <v>Club Med "La Rosière" - MONTVALEZAN</v>
          </cell>
          <cell r="C210" t="str">
            <v>Zone 10</v>
          </cell>
        </row>
        <row r="211">
          <cell r="A211" t="str">
            <v>D0951</v>
          </cell>
          <cell r="B211" t="str">
            <v>LA PLAGNE  LES LODGES    reamenagement logements A403  A404</v>
          </cell>
        </row>
        <row r="212">
          <cell r="A212" t="str">
            <v>D0952</v>
          </cell>
          <cell r="B212" t="str">
            <v>L'ENECY - CONSTRUCTION DE 68 LOGEMENTS ET D'UN LOCAL BUREAU</v>
          </cell>
        </row>
        <row r="213">
          <cell r="A213" t="str">
            <v>D0953</v>
          </cell>
          <cell r="B213" t="str">
            <v>"Le Phoenix des Capitoles" - BONNE</v>
          </cell>
          <cell r="C213" t="str">
            <v>Zone 07</v>
          </cell>
        </row>
        <row r="214">
          <cell r="A214" t="str">
            <v>D0954</v>
          </cell>
          <cell r="B214" t="str">
            <v>Casino - MEGEVE</v>
          </cell>
          <cell r="C214" t="str">
            <v>Zone 07</v>
          </cell>
        </row>
        <row r="215">
          <cell r="A215" t="str">
            <v>D0955</v>
          </cell>
          <cell r="B215" t="str">
            <v>Le Strike Roc - Fourniture et pose de panneaux acoustiques</v>
          </cell>
        </row>
        <row r="216">
          <cell r="A216" t="str">
            <v>D0956</v>
          </cell>
          <cell r="B216" t="str">
            <v>LE TABELLION    construction de 11 lgts locatifs</v>
          </cell>
        </row>
        <row r="217">
          <cell r="A217" t="str">
            <v>D0957</v>
          </cell>
          <cell r="B217" t="str">
            <v>Les Hameaux des Oursons - ARC 1950</v>
          </cell>
          <cell r="C217" t="str">
            <v>Zone 10</v>
          </cell>
        </row>
        <row r="218">
          <cell r="A218" t="str">
            <v>D0958</v>
          </cell>
          <cell r="B218" t="str">
            <v xml:space="preserve"> LE CORBIER   construction d'une residence de tourisme </v>
          </cell>
        </row>
        <row r="219">
          <cell r="A219" t="str">
            <v>D0959</v>
          </cell>
          <cell r="B219" t="str">
            <v>Chalet FUENTES - LES ALLUES</v>
          </cell>
          <cell r="C219" t="str">
            <v>Zone 05</v>
          </cell>
        </row>
        <row r="220">
          <cell r="A220" t="str">
            <v>D0960</v>
          </cell>
          <cell r="B220" t="str">
            <v>COPRO. 3&amp;5 rue EUGENE VERDUN - ANNECY</v>
          </cell>
        </row>
        <row r="221">
          <cell r="A221" t="str">
            <v>D0961</v>
          </cell>
          <cell r="B221" t="str">
            <v>RENOV BAT AGRICOLE EN 2 LOGEMENTS - ST HELENE DU LAC</v>
          </cell>
        </row>
        <row r="222">
          <cell r="A222" t="str">
            <v>D0962</v>
          </cell>
          <cell r="B222" t="str">
            <v>reno bat A de la direction SDIS 73</v>
          </cell>
        </row>
        <row r="223">
          <cell r="A223" t="str">
            <v>D0963</v>
          </cell>
          <cell r="B223" t="str">
            <v>Hôtel IBIS - POISY</v>
          </cell>
          <cell r="C223" t="str">
            <v>Zone 10</v>
          </cell>
        </row>
        <row r="224">
          <cell r="A224" t="str">
            <v xml:space="preserve">D0964 </v>
          </cell>
          <cell r="B224" t="str">
            <v xml:space="preserve">Création de locaux informatiques dans les écoles </v>
          </cell>
        </row>
        <row r="225">
          <cell r="A225" t="str">
            <v>DP0758-12</v>
          </cell>
          <cell r="B225" t="str">
            <v>ACC.CADRE CROUS GRENOBLE Rés.Comte Vert  Travaux de peinture</v>
          </cell>
        </row>
        <row r="226">
          <cell r="A226" t="str">
            <v>DP0758-13</v>
          </cell>
          <cell r="B226" t="str">
            <v>ACC. CADRE - CROUS GRENOBLE - RESIDENCE DES ALPES - Réfection chambres et cuisines</v>
          </cell>
        </row>
        <row r="227">
          <cell r="A227" t="str">
            <v>DP0758-14</v>
          </cell>
          <cell r="B227" t="str">
            <v>ACC CADRE CROUS GRENOBLE - SITE BOURGET - REFECTION PEINTURE CHAMBRE</v>
          </cell>
        </row>
        <row r="228">
          <cell r="A228" t="str">
            <v>DP0758-17</v>
          </cell>
          <cell r="B228" t="str">
            <v>ACCORD CADRE CROUS - FEA - REFECTION DES PLAFONDS</v>
          </cell>
        </row>
        <row r="229">
          <cell r="A229" t="str">
            <v xml:space="preserve">DP0758-18 </v>
          </cell>
          <cell r="B229" t="str">
            <v xml:space="preserve"> ACCORD CADRE- CROUS DE GRENOBLE - REFECTION CHAMBRE BOURGET DU LAC</v>
          </cell>
        </row>
        <row r="230">
          <cell r="A230" t="str">
            <v>DP0788-15</v>
          </cell>
          <cell r="B230" t="str">
            <v>ACC CADRE MAIRIE ALBERTVILLE - ECOLE DU CHAMP DE MARS</v>
          </cell>
        </row>
        <row r="231">
          <cell r="A231" t="str">
            <v>DP0788-16</v>
          </cell>
          <cell r="B231" t="str">
            <v>ESPACE SANTE PELICAN</v>
          </cell>
        </row>
        <row r="232">
          <cell r="A232" t="str">
            <v>DP0788-17</v>
          </cell>
          <cell r="B232" t="str">
            <v>ACC. CADRE ECOLE ELEMENTAIRE MARTIN SIBILE</v>
          </cell>
        </row>
        <row r="233">
          <cell r="A233" t="str">
            <v>DP0788-18</v>
          </cell>
          <cell r="B233" t="str">
            <v>LOCAL ARBRE A PLUMES - BATIMENTS COMMUNAUX REALISATION FAUX PLAFONDS + MISE EN PEINTURE SALLE N°1</v>
          </cell>
        </row>
        <row r="234">
          <cell r="A234" t="str">
            <v>DP0788-19</v>
          </cell>
          <cell r="B234" t="str">
            <v>CAMPAGNE PEINTURE 2019 - MAIRIE ALBERTVILLE : ECOLE MATERNELLE  DU VAL DES ROSES + ECOLE ELEMENTAIRE TRANSFORMATION BIBLIOTHEQUE</v>
          </cell>
        </row>
        <row r="235">
          <cell r="A235" t="str">
            <v>DP0788-20</v>
          </cell>
          <cell r="B235" t="str">
            <v>Musée Conflans- salle expo - ALBERTVILLE</v>
          </cell>
          <cell r="C235" t="str">
            <v>Zone 04</v>
          </cell>
        </row>
        <row r="236">
          <cell r="A236" t="str">
            <v>DP0803 FAC TER</v>
          </cell>
          <cell r="B236" t="str">
            <v>Reprises - EVIAN Rehabilitation d'un batiment 22 avenue des sources</v>
          </cell>
        </row>
        <row r="237">
          <cell r="A237" t="str">
            <v>DP0896-02</v>
          </cell>
          <cell r="B237" t="str">
            <v>ACCORD CADRE D73 - COLLEGE MARLIOZ - Logement proviseur</v>
          </cell>
        </row>
        <row r="238">
          <cell r="A238" t="str">
            <v>DP0896-03</v>
          </cell>
          <cell r="B238" t="str">
            <v>ACCORD CADRE D73 - Centre technique routier YENNE</v>
          </cell>
        </row>
        <row r="239">
          <cell r="A239" t="str">
            <v>DP0896-04</v>
          </cell>
          <cell r="B239" t="str">
            <v>ACC CADRE D73 - peinture dans la tisanerie du centre technique de MONTMELIAN</v>
          </cell>
        </row>
        <row r="240">
          <cell r="A240" t="str">
            <v>DP0896-05</v>
          </cell>
          <cell r="B240" t="str">
            <v>ACC CADRE D73 - salle d'archives départementales à CHAMBERY</v>
          </cell>
        </row>
        <row r="241">
          <cell r="A241" t="str">
            <v>DP0896-07</v>
          </cell>
          <cell r="B241" t="str">
            <v>ACC. CADRE Collège JJ PERRET</v>
          </cell>
        </row>
        <row r="242">
          <cell r="A242" t="str">
            <v xml:space="preserve">DP0896-08 </v>
          </cell>
          <cell r="B242" t="str">
            <v>ACC. CADRE Collège Jules FERRY - CHAMBERY</v>
          </cell>
        </row>
        <row r="243">
          <cell r="A243" t="str">
            <v>DP0896-09</v>
          </cell>
          <cell r="B243" t="str">
            <v>Foyer de l'enfance - Création d'une salle d'accueil des parents - CHAMBERY</v>
          </cell>
        </row>
        <row r="244">
          <cell r="A244" t="str">
            <v>DP0896-10</v>
          </cell>
          <cell r="B244" t="str">
            <v>Collège le Revard - Peinture plâtrerie, cloisons, revêtement extérieurs</v>
          </cell>
        </row>
        <row r="245">
          <cell r="A245" t="str">
            <v>DP0896-11</v>
          </cell>
          <cell r="B245" t="str">
            <v>COLLEGE C. DULLIN à YENNE</v>
          </cell>
        </row>
        <row r="246">
          <cell r="A246" t="str">
            <v>DP0896-12</v>
          </cell>
          <cell r="B246" t="str">
            <v>MAISON DES SPORTS à CHAMBERY</v>
          </cell>
        </row>
        <row r="247">
          <cell r="A247" t="str">
            <v>DP0896-13</v>
          </cell>
          <cell r="B247" t="str">
            <v>BATIMENT DE L'ADRET à CHAMBERY</v>
          </cell>
        </row>
        <row r="248">
          <cell r="A248" t="str">
            <v>DP0896-14</v>
          </cell>
          <cell r="B248" t="str">
            <v>Immeuble Le Saint Sebastien - Réfection des locaux R+2</v>
          </cell>
        </row>
        <row r="249">
          <cell r="A249" t="str">
            <v>DP0896-15</v>
          </cell>
          <cell r="B249" t="str">
            <v>ACC. CADRE D73 Collège LA FORÊT SAINT GENIX / GUIERS - Flocage CF local chaufferie</v>
          </cell>
        </row>
        <row r="250">
          <cell r="A250" t="str">
            <v>DP0896-16</v>
          </cell>
          <cell r="B250" t="str">
            <v>ACC.CADRE D73 - REFECTION SANITAIRE EN SANITAIRE PMR FOYER DE L'ENFANCE - CHAMBERY</v>
          </cell>
        </row>
        <row r="251">
          <cell r="A251" t="str">
            <v>DP0896-17</v>
          </cell>
          <cell r="B251" t="str">
            <v xml:space="preserve">ACCORD CADRE - D73 - Collège Côte Rousse - Mise en conformité salle d'archives </v>
          </cell>
        </row>
        <row r="252">
          <cell r="A252" t="str">
            <v>DP0896-18</v>
          </cell>
          <cell r="B252" t="str">
            <v>ACC CADRE - D73 - Collège Joseph &amp; Xavier de MAISTRE- Reprise peinture suite à dégradations volontaires</v>
          </cell>
        </row>
        <row r="253">
          <cell r="A253" t="str">
            <v>DP0896-19</v>
          </cell>
          <cell r="B253" t="str">
            <v>ACC CADRE - D 73  - MAISON DES SPORTS - Travaux de façades</v>
          </cell>
        </row>
        <row r="254">
          <cell r="A254" t="str">
            <v>DP0896-20</v>
          </cell>
          <cell r="B254" t="str">
            <v>ACC CADRE D73 - Collège Côte Rousse - Réfection peinture logt. Fonction</v>
          </cell>
        </row>
        <row r="255">
          <cell r="A255" t="str">
            <v>DP0896-21</v>
          </cell>
          <cell r="B255" t="str">
            <v>ACC CADRE  D73 - COLLEGE LA FORET REFECTION PEINTURE LOGEMENT PRINCIPAL</v>
          </cell>
        </row>
        <row r="256">
          <cell r="A256" t="str">
            <v>DP0896-22</v>
          </cell>
          <cell r="B256" t="str">
            <v>ACC CADRE D73 - COLLEGE LA FORET CREATION LOCAUX STOCKAGE + PEINTURE</v>
          </cell>
        </row>
        <row r="257">
          <cell r="A257" t="str">
            <v>DP0896-23</v>
          </cell>
          <cell r="B257" t="str">
            <v>ACC CADRE D73 chateau des ducs de savoie</v>
          </cell>
        </row>
        <row r="258">
          <cell r="A258" t="str">
            <v>DP0896-24</v>
          </cell>
          <cell r="B258" t="str">
            <v xml:space="preserve">Collège JJ PERRET </v>
          </cell>
        </row>
        <row r="259">
          <cell r="A259" t="str">
            <v>DP0896-25</v>
          </cell>
          <cell r="B259" t="str">
            <v xml:space="preserve">Collège Pierre et Marie CURIE </v>
          </cell>
        </row>
        <row r="260">
          <cell r="A260" t="str">
            <v>DP0896-26</v>
          </cell>
          <cell r="B260" t="str">
            <v>ACCORD CADRE DEPT 73 - COLL. DE L'EPINE - NOVALAISE</v>
          </cell>
        </row>
        <row r="261">
          <cell r="A261" t="str">
            <v>DP0896-27</v>
          </cell>
          <cell r="B261" t="str">
            <v>ACC CADRE - REFECTION CAGE ESCALIER FOYER DE L ENFANCE - CHAMBERY</v>
          </cell>
        </row>
        <row r="262">
          <cell r="A262" t="str">
            <v>DP0896-28</v>
          </cell>
          <cell r="B262" t="str">
            <v>ACC CADRE 73 - COLL. J PREVERT - ALBENS - RENO. SDB DANS LOGTS</v>
          </cell>
        </row>
        <row r="263">
          <cell r="A263" t="str">
            <v>DP0896-29</v>
          </cell>
          <cell r="B263" t="str">
            <v xml:space="preserve"> ACCORD CADRE  D73  CPAS DE ST PIERRE D'ALBIGNY</v>
          </cell>
        </row>
        <row r="264">
          <cell r="A264" t="str">
            <v>dp0896-30</v>
          </cell>
          <cell r="B264" t="str">
            <v>ACC CADRE D73 - DDE COLLEGE MONTMELIAN - LOGT DE LA PRINCIPALE</v>
          </cell>
        </row>
        <row r="265">
          <cell r="A265" t="str">
            <v>DP0896-31</v>
          </cell>
          <cell r="B265" t="str">
            <v>Château des Ducs - CHAMBERY</v>
          </cell>
          <cell r="C265" t="str">
            <v>Zone 01</v>
          </cell>
        </row>
        <row r="266">
          <cell r="A266" t="str">
            <v>DP0896-32</v>
          </cell>
          <cell r="B266" t="str">
            <v>ACC CADRE D73 - COL. COTE ROUSE -RENO LOCAUX DE VIE SEGPA</v>
          </cell>
        </row>
        <row r="267">
          <cell r="A267" t="str">
            <v>DP0896-33</v>
          </cell>
          <cell r="B267" t="str">
            <v xml:space="preserve"> ACC CADRE - D73 COLLEGE JEAN MERMOZ - BARBY - Réno logt fonction</v>
          </cell>
        </row>
        <row r="268">
          <cell r="A268" t="str">
            <v>DP0896-34</v>
          </cell>
          <cell r="B268" t="str">
            <v>CPAS - CREATION SALLE D'ATTENTE + SECRETARIAT en PEINTURE - CHAMOUX GELON</v>
          </cell>
        </row>
        <row r="269">
          <cell r="A269" t="str">
            <v>DP0896-35</v>
          </cell>
          <cell r="B269" t="str">
            <v xml:space="preserve">ACC. CADRE DEPT 73 - COLLEGE LOUISE DE SAVOIE - REAMENAGEMENT INFIRMERIE </v>
          </cell>
        </row>
        <row r="270">
          <cell r="A270" t="str">
            <v>DP0896-36</v>
          </cell>
          <cell r="B270" t="str">
            <v>ACC CADRE D73 REHAB BLOC SANITAIRE ARCHIVE DEPT 73</v>
          </cell>
        </row>
        <row r="271">
          <cell r="A271" t="str">
            <v>DP0896-37</v>
          </cell>
          <cell r="B271" t="str">
            <v>ACC CADRE D73 - CT CHATELARD - MISE NE PLACE DOUBLAGE + COFFRAGE</v>
          </cell>
        </row>
        <row r="272">
          <cell r="A272" t="str">
            <v>DP0896-38</v>
          </cell>
          <cell r="B272" t="str">
            <v>ACC CADRE D73 REFECTION LOGT COLL COTE ROUSSE</v>
          </cell>
        </row>
        <row r="273">
          <cell r="A273" t="str">
            <v>DP0896-39</v>
          </cell>
          <cell r="B273" t="str">
            <v>Collège Garibaldi - AIX LES BAINS</v>
          </cell>
          <cell r="C273" t="str">
            <v>Zone 02</v>
          </cell>
        </row>
        <row r="274">
          <cell r="A274" t="str">
            <v>DP0896-40</v>
          </cell>
          <cell r="B274" t="str">
            <v>COLLEGE LOUISE DE SAVOIE - REFECTION PEINTURE HALL CAGE ESCALIERS LOGEMENTS</v>
          </cell>
        </row>
        <row r="275">
          <cell r="A275" t="str">
            <v>DP0896-40 BIS</v>
          </cell>
          <cell r="B275" t="str">
            <v>ACC CADRE D73 COL LOUIS DE SAVOIE - REFECTION CIRCULATION - RDC AILE B</v>
          </cell>
          <cell r="C275"/>
        </row>
        <row r="276">
          <cell r="A276" t="str">
            <v>DP0896-41</v>
          </cell>
          <cell r="B276" t="str">
            <v>ACCORD CADRE DP73 - COLLEGE DE BISSY - REFECTION LOGT T4 - CHY</v>
          </cell>
        </row>
        <row r="277">
          <cell r="A277" t="str">
            <v xml:space="preserve">DP0896-42 </v>
          </cell>
          <cell r="B277" t="str">
            <v xml:space="preserve"> ACCORD CADRE D73 - RENOVATION CPAS MAISON GUICHON </v>
          </cell>
        </row>
        <row r="278">
          <cell r="A278" t="str">
            <v>DP0896-43</v>
          </cell>
          <cell r="B278" t="str">
            <v>TRAVAUX DU BREXIT - AEROPORT DE CHAMBERY - VOGLANS</v>
          </cell>
        </row>
        <row r="279">
          <cell r="A279" t="str">
            <v>DP0896-44</v>
          </cell>
          <cell r="B279" t="str">
            <v xml:space="preserve">ACC CADRE D73 -COL. C.DULLIN - REFECTION PREAU </v>
          </cell>
        </row>
        <row r="280">
          <cell r="A280" t="str">
            <v>DP0897</v>
          </cell>
          <cell r="B280" t="str">
            <v>CLUB MED ARC 1600 - Construction d'un resort 4/5 tridents</v>
          </cell>
        </row>
        <row r="281">
          <cell r="A281" t="str">
            <v>DP0906</v>
          </cell>
          <cell r="B281" t="str">
            <v>LGDI - RESIDENCE PLAN D'EAU</v>
          </cell>
        </row>
        <row r="282">
          <cell r="A282" t="str">
            <v>DP0911BIS</v>
          </cell>
          <cell r="B282" t="str">
            <v>LA CABORNA - Reprise de peinture dans cage d'escalier, suite à dégradation</v>
          </cell>
        </row>
        <row r="283">
          <cell r="A283" t="str">
            <v>DP0918</v>
          </cell>
          <cell r="B283" t="str">
            <v>Bureaux neufs CREDIT AGRICOLE ANNECY</v>
          </cell>
        </row>
        <row r="284">
          <cell r="A284" t="str">
            <v>DP0920 BIS</v>
          </cell>
          <cell r="B284" t="str">
            <v>BARBIER -  Refection cuisine Melle MODELIN à JACOB BELLECOMBETTE</v>
          </cell>
        </row>
        <row r="285">
          <cell r="A285" t="str">
            <v>DP0923FAC</v>
          </cell>
          <cell r="B285" t="str">
            <v>Le Colysée - CHAMBERY</v>
          </cell>
          <cell r="C285" t="str">
            <v>Zone 01</v>
          </cell>
        </row>
        <row r="286">
          <cell r="A286" t="str">
            <v>DP0926</v>
          </cell>
          <cell r="B286" t="str">
            <v>TSD du pré Saint Esprit LES ARCS</v>
          </cell>
        </row>
        <row r="287">
          <cell r="A287" t="str">
            <v>DP0928</v>
          </cell>
          <cell r="B287" t="str">
            <v>Rénovation partielle CPAM DE CHAMBERY</v>
          </cell>
        </row>
        <row r="288">
          <cell r="A288" t="str">
            <v>DP0934FAC</v>
          </cell>
          <cell r="B288" t="str">
            <v>ILOT FREIZIER à CHAMBERY Réfection bacon et verrière</v>
          </cell>
        </row>
        <row r="289">
          <cell r="A289" t="str">
            <v>DP0936</v>
          </cell>
          <cell r="B289" t="str">
            <v>Mise aux normes d'accessibilité des sanitaires du parc Olympique de Méribel</v>
          </cell>
        </row>
        <row r="290">
          <cell r="A290" t="str">
            <v>DP0937FAC</v>
          </cell>
          <cell r="B290" t="str">
            <v>CHALET COCOON VAL THORENS</v>
          </cell>
        </row>
        <row r="291">
          <cell r="A291" t="str">
            <v>DP0938</v>
          </cell>
          <cell r="B291" t="str">
            <v>Bureau d'activités et bureaux SCI ELP RUMILLY</v>
          </cell>
        </row>
        <row r="292">
          <cell r="A292" t="str">
            <v>DP0939FAC</v>
          </cell>
          <cell r="B292" t="str">
            <v>Salle polyvalente EPAGNY - METZ TESSY</v>
          </cell>
        </row>
        <row r="293">
          <cell r="A293" t="str">
            <v>DP0942</v>
          </cell>
          <cell r="B293" t="str">
            <v>Rénovation salle de conférence à VAL D'ISERE</v>
          </cell>
        </row>
        <row r="294">
          <cell r="A294" t="str">
            <v>DP0943FAC</v>
          </cell>
          <cell r="B294" t="str">
            <v>Local des agents de propreté à THONON LES BAINS</v>
          </cell>
          <cell r="C294" t="str">
            <v>Zone 10</v>
          </cell>
        </row>
        <row r="295">
          <cell r="A295" t="str">
            <v>DP0944</v>
          </cell>
          <cell r="B295" t="str">
            <v>Maison de santé pluriprofessionnelle + lgts à CRUSEILLES</v>
          </cell>
        </row>
        <row r="296">
          <cell r="A296" t="str">
            <v>DP0945FAC</v>
          </cell>
          <cell r="B296" t="str">
            <v>MAISON DESBIOLES / COTTERLAZ à ETAUX</v>
          </cell>
        </row>
        <row r="297">
          <cell r="A297" t="str">
            <v>DP0946</v>
          </cell>
          <cell r="B297" t="str">
            <v>Rénovation appartement Mme RIEUTORD  à la MOTTE SERVOLEX</v>
          </cell>
        </row>
        <row r="298">
          <cell r="A298" t="str">
            <v>DP0947</v>
          </cell>
          <cell r="B298" t="str">
            <v>Association RESPECT 73 a CHY   reno partielle lgt suite DDE</v>
          </cell>
        </row>
        <row r="299">
          <cell r="A299" t="str">
            <v>DP0948</v>
          </cell>
          <cell r="B299" t="str">
            <v>Bâtiment d'accueil camping municipal ANNECY</v>
          </cell>
        </row>
        <row r="300">
          <cell r="A300" t="str">
            <v>DP0949</v>
          </cell>
          <cell r="B300" t="str">
            <v>Rénovation de la villa DELPORTE à GAILLARD</v>
          </cell>
        </row>
        <row r="301">
          <cell r="A301" t="str">
            <v>DP0949FAC</v>
          </cell>
          <cell r="B301" t="str">
            <v>Rénovation de la villa DELPORTE à GAILLARD</v>
          </cell>
        </row>
        <row r="302">
          <cell r="A302" t="str">
            <v>DP0950FAC</v>
          </cell>
          <cell r="B302" t="str">
            <v>Ravalement + ITE - Copro. LE CHANTEMERLE à Aix les Bains</v>
          </cell>
        </row>
        <row r="303">
          <cell r="A303" t="str">
            <v>DP0951FAC</v>
          </cell>
          <cell r="B303" t="str">
            <v>Copro. LES BATELIERS à Aix Les Bains</v>
          </cell>
        </row>
        <row r="304">
          <cell r="A304" t="str">
            <v>DP0952FAC</v>
          </cell>
          <cell r="B304" t="str">
            <v>les 2 pommes - ALBERTVILLE</v>
          </cell>
          <cell r="C304" t="str">
            <v>Zone 04</v>
          </cell>
        </row>
        <row r="305">
          <cell r="A305" t="str">
            <v>DP0952TER</v>
          </cell>
          <cell r="B305" t="str">
            <v>les 2 pommes - ALBERTVILLE</v>
          </cell>
          <cell r="C305" t="str">
            <v>Zone 04</v>
          </cell>
        </row>
        <row r="306">
          <cell r="A306" t="str">
            <v>DP0953</v>
          </cell>
          <cell r="B306" t="str">
            <v>Chalet NATASHA à MERIBEL    extension garage + SDB 7</v>
          </cell>
        </row>
        <row r="307">
          <cell r="A307" t="str">
            <v>DP0954</v>
          </cell>
          <cell r="B307" t="str">
            <v>SDIS   reno appt T2 + T3 a VAL D'ISERE</v>
          </cell>
        </row>
        <row r="308">
          <cell r="A308" t="str">
            <v>DP0955</v>
          </cell>
          <cell r="B308" t="str">
            <v>LES CHARDONS - ARC 1800    appartement témoin</v>
          </cell>
        </row>
        <row r="309">
          <cell r="A309" t="str">
            <v>DP0956</v>
          </cell>
          <cell r="B309" t="str">
            <v>Extension chalet ESF  ARC 1600</v>
          </cell>
        </row>
        <row r="310">
          <cell r="A310" t="str">
            <v>DP0957</v>
          </cell>
          <cell r="B310" t="str">
            <v>Le ST CHARLES à LANSLEBOURG  reprises suite expertises Pb béton</v>
          </cell>
        </row>
        <row r="311">
          <cell r="A311" t="str">
            <v>DP0958</v>
          </cell>
          <cell r="B311" t="str">
            <v>renovation maison BETEND à BONNEVILLE</v>
          </cell>
        </row>
        <row r="312">
          <cell r="A312" t="str">
            <v>DP0959</v>
          </cell>
          <cell r="B312" t="str">
            <v>Appt. JB ANDRIEU - IMMEUBLE LE CHARVET - VAL D'ISERE</v>
          </cell>
        </row>
        <row r="313">
          <cell r="A313" t="str">
            <v>DP0960</v>
          </cell>
          <cell r="B313" t="str">
            <v>"540 Faubourg Montmélian" - CHAMBERY</v>
          </cell>
          <cell r="C313" t="str">
            <v>Zone 01</v>
          </cell>
        </row>
        <row r="314">
          <cell r="A314" t="str">
            <v>DP0961</v>
          </cell>
          <cell r="B314" t="str">
            <v>M.RAPHEL - CHAMBERY</v>
          </cell>
        </row>
        <row r="315">
          <cell r="A315" t="str">
            <v>DP0962</v>
          </cell>
          <cell r="B315" t="str">
            <v>REFECTION VILLA BOUVIER - MEYRIEU - TROUET</v>
          </cell>
        </row>
        <row r="316">
          <cell r="A316" t="str">
            <v>DP0963</v>
          </cell>
          <cell r="B316" t="str">
            <v>REFECTION APPT. M. NORAZ - ST ALBAN  LEYSSE</v>
          </cell>
        </row>
        <row r="317">
          <cell r="A317" t="str">
            <v>DP0964</v>
          </cell>
          <cell r="B317" t="str">
            <v>CHALET LOUSADA - LES GETS</v>
          </cell>
        </row>
        <row r="318">
          <cell r="A318" t="str">
            <v>DP0965 FAC</v>
          </cell>
          <cell r="B318" t="str">
            <v>Copro 284 AVENUE DE LA GARE</v>
          </cell>
        </row>
        <row r="319">
          <cell r="A319" t="str">
            <v>DP0966FAC</v>
          </cell>
          <cell r="B319" t="str">
            <v>Les Jardins d'Eole - VEYREL</v>
          </cell>
          <cell r="C319" t="str">
            <v>Zone 02</v>
          </cell>
        </row>
        <row r="320">
          <cell r="A320" t="str">
            <v>DP0967FAC</v>
          </cell>
          <cell r="B320" t="str">
            <v>RESIDENCE O BLEUE - 22LOGTS - 74500 EVIAN LES BAINS</v>
          </cell>
        </row>
        <row r="321">
          <cell r="A321" t="str">
            <v>DP0968</v>
          </cell>
          <cell r="B321" t="str">
            <v>M. LAMBERT - LA MOTTE SERVOLEX - Reprise plafond suite DDE</v>
          </cell>
        </row>
        <row r="322">
          <cell r="A322" t="str">
            <v>DP0969FAC</v>
          </cell>
          <cell r="B322" t="str">
            <v>MG LA RAVOIRE - Travaux de peinture des bétons en façade</v>
          </cell>
        </row>
        <row r="323">
          <cell r="A323" t="str">
            <v>DP0970</v>
          </cell>
          <cell r="B323" t="str">
            <v>UCPA DE TIGNES - Reprises suite dégradations</v>
          </cell>
        </row>
        <row r="324">
          <cell r="A324" t="str">
            <v>DP0971</v>
          </cell>
          <cell r="B324" t="str">
            <v>GENDARMERIE - LA PLAGNE</v>
          </cell>
        </row>
        <row r="325">
          <cell r="A325" t="str">
            <v>DP0972</v>
          </cell>
          <cell r="B325" t="str">
            <v>ERM MONTANA VAL THORENS</v>
          </cell>
        </row>
        <row r="326">
          <cell r="A326" t="str">
            <v>DP0973</v>
          </cell>
          <cell r="B326" t="str">
            <v xml:space="preserve">AGRANDISSEMENT DES VESTIAIRES DU PERSONNEL DES SERVICES TECHNIQUES </v>
          </cell>
        </row>
        <row r="327">
          <cell r="A327" t="str">
            <v>DP0974</v>
          </cell>
          <cell r="B327" t="str">
            <v>Reprise fissures dans plusieurs appartements</v>
          </cell>
        </row>
        <row r="328">
          <cell r="A328" t="str">
            <v>DP0974BIS</v>
          </cell>
          <cell r="B328" t="str">
            <v>Reprise fissures dans plusieurs appartements</v>
          </cell>
        </row>
        <row r="329">
          <cell r="A329" t="str">
            <v>DP0975</v>
          </cell>
          <cell r="B329" t="str">
            <v>Fisures sous fenêtre chambre : reprise et embellisement</v>
          </cell>
        </row>
        <row r="330">
          <cell r="A330" t="str">
            <v>DP0976</v>
          </cell>
          <cell r="B330" t="str">
            <v>LE ROOSEVELT - Réfection peintures suite à sinistre</v>
          </cell>
        </row>
        <row r="331">
          <cell r="A331" t="str">
            <v>DP0977</v>
          </cell>
          <cell r="B331" t="str">
            <v xml:space="preserve"> LCR  Batiment ERIS ALPESPACE </v>
          </cell>
        </row>
        <row r="332">
          <cell r="A332" t="str">
            <v>DP0977 TER</v>
          </cell>
          <cell r="B332" t="str">
            <v>VACANCEOLE - Lasure sur gradins</v>
          </cell>
        </row>
        <row r="333">
          <cell r="A333" t="str">
            <v>DP0978</v>
          </cell>
          <cell r="B333" t="str">
            <v xml:space="preserve">BARBIER - Réfection des peintures interieures des thermes </v>
          </cell>
        </row>
        <row r="334">
          <cell r="A334" t="str">
            <v>DP0979</v>
          </cell>
          <cell r="B334" t="str">
            <v>Maison J.Edouard - MENTHON ST BERNARD - Réfection des boiseries</v>
          </cell>
        </row>
        <row r="335">
          <cell r="A335" t="str">
            <v>DP0980</v>
          </cell>
          <cell r="B335" t="str">
            <v>LES 4 CERISIERS - Construction d'une résidence de tourisme de 11 logements - NEYDENS BEAUMONT</v>
          </cell>
        </row>
        <row r="336">
          <cell r="A336" t="str">
            <v>DP0980 FAC</v>
          </cell>
          <cell r="B336" t="str">
            <v>LES 4 CERISIERS - Construction d'une résidence de tourisme de 11 logements - NEYDENS BEAUMONT</v>
          </cell>
        </row>
        <row r="337">
          <cell r="A337" t="str">
            <v>DP0981</v>
          </cell>
          <cell r="B337" t="str">
            <v xml:space="preserve">BARBIER - Suite DDE - Réfection appt. P. MIGNOLA </v>
          </cell>
        </row>
        <row r="338">
          <cell r="A338" t="str">
            <v>DP0982</v>
          </cell>
          <cell r="B338" t="str">
            <v>Bâtiment SAXEL - BUREAUX ET HEBERGEMENT</v>
          </cell>
        </row>
        <row r="339">
          <cell r="A339" t="str">
            <v>DP0982 FAC</v>
          </cell>
          <cell r="B339" t="str">
            <v>Bâtiment SAXEL - BUREAUX ET HEBERGEMENT</v>
          </cell>
        </row>
        <row r="340">
          <cell r="A340" t="str">
            <v>DP0983</v>
          </cell>
          <cell r="B340" t="str">
            <v xml:space="preserve">Rénovation chalet le LACHAT n°19 </v>
          </cell>
        </row>
        <row r="341">
          <cell r="A341" t="str">
            <v>DP0984</v>
          </cell>
          <cell r="B341" t="str">
            <v>MGM   Les Chalets de Flambeau   Bat H</v>
          </cell>
        </row>
        <row r="342">
          <cell r="A342" t="str">
            <v>DP0985</v>
          </cell>
          <cell r="B342" t="str">
            <v>COP. 58 RUE DU BON PASTEUR - CHY - Réfection hall et montée d'escalier</v>
          </cell>
        </row>
        <row r="343">
          <cell r="A343" t="str">
            <v xml:space="preserve">DP0986 </v>
          </cell>
          <cell r="B343" t="str">
            <v>Aménagement du pôle culturel et jeunesse  - BOURG ST MAURICE LES ARCS</v>
          </cell>
        </row>
        <row r="344">
          <cell r="A344" t="str">
            <v>DP0988</v>
          </cell>
          <cell r="B344" t="str">
            <v>Ambiance Garden - 10 Logements</v>
          </cell>
        </row>
        <row r="345">
          <cell r="A345" t="str">
            <v>DP0988FAC</v>
          </cell>
          <cell r="B345" t="str">
            <v>Ambiance Garden - 10 Logements</v>
          </cell>
        </row>
        <row r="346">
          <cell r="A346" t="str">
            <v>DP0990</v>
          </cell>
          <cell r="B346" t="str">
            <v>M. CHITTARO - Travaux de plâtrerie et peinture dans villa</v>
          </cell>
        </row>
        <row r="347">
          <cell r="A347" t="str">
            <v>DP0990FAC</v>
          </cell>
          <cell r="B347" t="str">
            <v>M. CHITTARO - Travaux de plâtrerie et peinture dans villa</v>
          </cell>
        </row>
        <row r="348">
          <cell r="A348" t="str">
            <v>DP0991</v>
          </cell>
          <cell r="B348" t="str">
            <v>STE DES EAUX MINERALES - Réfection des peintures et des sols des appartements</v>
          </cell>
        </row>
        <row r="349">
          <cell r="A349" t="str">
            <v>DP0992</v>
          </cell>
          <cell r="B349" t="str">
            <v>VILLA HERZOG - Reprise ITE et peinture intérieure</v>
          </cell>
        </row>
        <row r="350">
          <cell r="A350" t="str">
            <v>DP0992FAC</v>
          </cell>
          <cell r="B350" t="str">
            <v>VILLA HERZOG - Reprise ITE et peinture intérieure</v>
          </cell>
        </row>
        <row r="351">
          <cell r="A351" t="str">
            <v>DP0993</v>
          </cell>
          <cell r="B351" t="str">
            <v>SCITA /EPSILON - Aménagement de bureaux dans bâtiment sci valthy</v>
          </cell>
        </row>
        <row r="352">
          <cell r="A352" t="str">
            <v>DP0994FAC</v>
          </cell>
          <cell r="B352" t="str">
            <v>MAISON DES JEUX ET DE LA MONTAGNE - HALLE olympique d'Albertville</v>
          </cell>
        </row>
        <row r="353">
          <cell r="A353" t="str">
            <v>DP0995</v>
          </cell>
          <cell r="B353" t="str">
            <v>Gymnase BOUTRON 2 - CHAMBERY LE HAUT</v>
          </cell>
          <cell r="C353" t="str">
            <v>Zone 01</v>
          </cell>
        </row>
        <row r="354">
          <cell r="A354" t="str">
            <v>DP0996</v>
          </cell>
          <cell r="B354" t="str">
            <v>Construction d'un bâtiment BEPOS - Peintures intérieures+ITE</v>
          </cell>
        </row>
        <row r="355">
          <cell r="A355" t="str">
            <v>DP0996FAC</v>
          </cell>
          <cell r="B355" t="str">
            <v>Construction d'un bâtiment BEPOS - Peintures intérieures+ITE</v>
          </cell>
        </row>
        <row r="356">
          <cell r="A356" t="str">
            <v>DP0998</v>
          </cell>
          <cell r="B356" t="str">
            <v>Initial - RUMILLY</v>
          </cell>
          <cell r="C356" t="str">
            <v>Zone 04</v>
          </cell>
        </row>
        <row r="357">
          <cell r="A357" t="str">
            <v>DP0999</v>
          </cell>
          <cell r="B357" t="str">
            <v>Construction de locaux commerciaux</v>
          </cell>
        </row>
        <row r="358">
          <cell r="A358" t="str">
            <v>DP1000BIS</v>
          </cell>
          <cell r="B358" t="str">
            <v>LES CHALETS DU NANT DU FOUR - REPRISE PEINTURE</v>
          </cell>
        </row>
        <row r="359">
          <cell r="A359" t="str">
            <v>DP1002</v>
          </cell>
          <cell r="B359" t="str">
            <v>JJ PEYRONNEL - Réfection  plafonds wc+ cuisine</v>
          </cell>
        </row>
        <row r="360">
          <cell r="A360" t="str">
            <v>DP1003</v>
          </cell>
          <cell r="B360" t="str">
            <v xml:space="preserve">EXTENSION DU CHALET VAGERE </v>
          </cell>
        </row>
        <row r="361">
          <cell r="A361" t="str">
            <v>DP1004</v>
          </cell>
          <cell r="B361" t="str">
            <v>CREDIT AGRICOLE / LEON GROSSE</v>
          </cell>
        </row>
        <row r="362">
          <cell r="A362" t="str">
            <v>DP1005FAC</v>
          </cell>
          <cell r="B362" t="str">
            <v>CIS VAL CENIS Rénovation de l'enveloppe de 2 bâtiments</v>
          </cell>
        </row>
        <row r="363">
          <cell r="A363" t="str">
            <v>DP1006FAC</v>
          </cell>
          <cell r="B363" t="str">
            <v>CROUS JB - Réfection façade restaurant universitaire</v>
          </cell>
        </row>
        <row r="364">
          <cell r="A364" t="str">
            <v>DP1007</v>
          </cell>
          <cell r="B364" t="str">
            <v xml:space="preserve">Rénovation espace "Les Carrés" </v>
          </cell>
        </row>
        <row r="365">
          <cell r="A365" t="str">
            <v>DP1008</v>
          </cell>
          <cell r="B365" t="str">
            <v>Copro. 1 Rue Salteur - Réfection cage d'escalier</v>
          </cell>
        </row>
        <row r="366">
          <cell r="A366" t="str">
            <v>DP1009</v>
          </cell>
          <cell r="B366" t="str">
            <v>RESIDENCE LE PARC SAINT JEAN</v>
          </cell>
        </row>
        <row r="367">
          <cell r="A367" t="str">
            <v>DP1010</v>
          </cell>
          <cell r="B367" t="str">
            <v>COVERMETAL - BRUCHON PILLET - COMTE DE BOIGNE - Reprise peinture suite DDE</v>
          </cell>
        </row>
        <row r="368">
          <cell r="A368" t="str">
            <v>DP1011</v>
          </cell>
          <cell r="B368" t="str">
            <v>BUREAU HBOAT 4&amp;2 PATRARCHE</v>
          </cell>
        </row>
        <row r="369">
          <cell r="A369" t="str">
            <v>DP1012</v>
          </cell>
          <cell r="B369" t="str">
            <v>CONSTRUCTION D'UN CENTRE TECHNIQUE DE LA VIGIE</v>
          </cell>
        </row>
        <row r="370">
          <cell r="A370" t="str">
            <v>DP1013</v>
          </cell>
          <cell r="B370" t="str">
            <v xml:space="preserve">Chalet REPLATET - </v>
          </cell>
        </row>
        <row r="371">
          <cell r="A371" t="str">
            <v>DP1013FAC</v>
          </cell>
          <cell r="B371" t="str">
            <v>Chalet REPLATET</v>
          </cell>
        </row>
        <row r="372">
          <cell r="A372" t="str">
            <v>DP1014FAC</v>
          </cell>
          <cell r="B372" t="str">
            <v>CONSTRUCTION HANGAR A SEL SAINT JULIEN EN GENEVOIS</v>
          </cell>
        </row>
        <row r="373">
          <cell r="A373" t="str">
            <v>DP1015FAC</v>
          </cell>
          <cell r="B373" t="str">
            <v>HOTEL AU CŒUR DE MEGEVE</v>
          </cell>
        </row>
        <row r="374">
          <cell r="A374" t="str">
            <v>DP1016</v>
          </cell>
          <cell r="B374" t="str">
            <v>Villa Tourniaire - CHAMBERY</v>
          </cell>
          <cell r="C374" t="str">
            <v>Zone 01</v>
          </cell>
        </row>
        <row r="375">
          <cell r="A375" t="str">
            <v>DP1017</v>
          </cell>
          <cell r="B375" t="str">
            <v>Résidence "LE PHOENIX 1" - COURCHEVEL</v>
          </cell>
          <cell r="C375" t="str">
            <v>Zone 07</v>
          </cell>
        </row>
        <row r="376">
          <cell r="A376" t="str">
            <v>DP1018</v>
          </cell>
          <cell r="B376" t="str">
            <v>CREATION D'UN CHALET TENNIS / TIR A L'ARC</v>
          </cell>
        </row>
        <row r="377">
          <cell r="A377" t="str">
            <v>DP1019</v>
          </cell>
          <cell r="B377" t="str">
            <v>Le Belvedere - COURCHEVEL</v>
          </cell>
        </row>
        <row r="378">
          <cell r="A378" t="str">
            <v>DP1019FAC</v>
          </cell>
          <cell r="B378" t="str">
            <v>Le Belvedere - COURCHEVEL</v>
          </cell>
        </row>
        <row r="379">
          <cell r="A379" t="str">
            <v>DP1020</v>
          </cell>
          <cell r="B379" t="str">
            <v>SCITA / SCI VOUYOUS - Création d'un restaurant + surface de vente alimentaire</v>
          </cell>
        </row>
        <row r="380">
          <cell r="A380" t="str">
            <v>DP1021</v>
          </cell>
          <cell r="B380" t="str">
            <v>MOUCHET J.Marc - Reprise peinture et papier peint, suite à sinistre villa 3</v>
          </cell>
        </row>
        <row r="381">
          <cell r="A381" t="str">
            <v>DP1022</v>
          </cell>
          <cell r="B381" t="str">
            <v>Réhabilitation Aquarium du Lac du Bourget</v>
          </cell>
        </row>
        <row r="382">
          <cell r="A382" t="str">
            <v>DP1023</v>
          </cell>
          <cell r="B382" t="str">
            <v>CHAL - CONTAMINE SUR ARVE</v>
          </cell>
          <cell r="C382" t="str">
            <v>Zone 07</v>
          </cell>
        </row>
        <row r="383">
          <cell r="A383" t="str">
            <v>DP1023FAC</v>
          </cell>
          <cell r="B383" t="str">
            <v>CHAL - CONTAMINE SUR ARVE</v>
          </cell>
          <cell r="C383" t="str">
            <v>Zone 07</v>
          </cell>
        </row>
        <row r="384">
          <cell r="A384" t="str">
            <v>DP1024FAC</v>
          </cell>
          <cell r="B384" t="str">
            <v xml:space="preserve">Copro LE MONTCALM C </v>
          </cell>
        </row>
        <row r="385">
          <cell r="A385" t="str">
            <v>DP1025FAC</v>
          </cell>
          <cell r="B385" t="str">
            <v>PATINOIRE DE CHAMBERY - REFECTION DU PIGNON SUD OUEST</v>
          </cell>
        </row>
        <row r="386">
          <cell r="A386" t="str">
            <v>DP1026</v>
          </cell>
          <cell r="B386" t="str">
            <v>USINE ROUTIN - REFECTION DES PEINTURES BUREAUX + CIRCULATION</v>
          </cell>
        </row>
        <row r="387">
          <cell r="A387" t="str">
            <v>DP1027</v>
          </cell>
          <cell r="B387" t="str">
            <v>LODGES 1970 - Aménagement locaux</v>
          </cell>
        </row>
        <row r="388">
          <cell r="A388" t="str">
            <v>DP1028</v>
          </cell>
          <cell r="B388" t="str">
            <v>LABORATOIRES GALDERMA - Poste de contrôle et sécurité</v>
          </cell>
        </row>
        <row r="389">
          <cell r="A389" t="str">
            <v>DP1029FAC</v>
          </cell>
          <cell r="B389" t="str">
            <v>BATIMENT FORCES MOTRICES DU GELON - Façades</v>
          </cell>
        </row>
        <row r="390">
          <cell r="A390" t="str">
            <v>DP1030</v>
          </cell>
          <cell r="B390" t="str">
            <v>Parc Saint Jean - bâtiments A &amp; B</v>
          </cell>
        </row>
        <row r="391">
          <cell r="A391" t="str">
            <v>DP1032</v>
          </cell>
          <cell r="B391" t="str">
            <v>CADS - ANNECY LE VIEUX</v>
          </cell>
          <cell r="C391" t="str">
            <v>Zone 05</v>
          </cell>
        </row>
        <row r="392">
          <cell r="A392" t="str">
            <v>DP1032FAC</v>
          </cell>
          <cell r="B392" t="str">
            <v>CADS - ANNECY LE VIEUX</v>
          </cell>
          <cell r="C392" t="str">
            <v>Zone 05</v>
          </cell>
        </row>
        <row r="393">
          <cell r="A393" t="str">
            <v>DP1033FAC</v>
          </cell>
          <cell r="B393" t="str">
            <v>REFECTION FACADES SUR UNE PARTIE DU PATRIMOINE D'HALPADES</v>
          </cell>
        </row>
        <row r="394">
          <cell r="A394" t="str">
            <v>DP1034</v>
          </cell>
          <cell r="B394" t="str">
            <v>Les Clarines - THONON LES BAINS</v>
          </cell>
          <cell r="C394" t="str">
            <v>Zone 10</v>
          </cell>
        </row>
        <row r="395">
          <cell r="A395" t="str">
            <v>DP1034FAC</v>
          </cell>
          <cell r="B395" t="str">
            <v>Les Clarines - THONON LES BAINS</v>
          </cell>
          <cell r="C395" t="str">
            <v>Zone 10</v>
          </cell>
        </row>
        <row r="396">
          <cell r="A396" t="str">
            <v>DP1035FAC</v>
          </cell>
          <cell r="B396" t="str">
            <v>Mme JOCHEM   refection des balcons</v>
          </cell>
        </row>
        <row r="397">
          <cell r="A397" t="str">
            <v>DP1036</v>
          </cell>
          <cell r="B397" t="str">
            <v>M. Georges NIKOLITCH   refection facade + peinture interieure suite DDE</v>
          </cell>
        </row>
        <row r="398">
          <cell r="A398" t="str">
            <v xml:space="preserve">DP1036FAC </v>
          </cell>
          <cell r="B398" t="str">
            <v>M. Georges NIKOLITCH   refection facade + peinture interieure suite DDE</v>
          </cell>
        </row>
        <row r="399">
          <cell r="A399" t="str">
            <v>DP1037</v>
          </cell>
          <cell r="B399" t="str">
            <v>La Grande Parei - TIGNES</v>
          </cell>
          <cell r="C399" t="str">
            <v>Zone 10</v>
          </cell>
        </row>
        <row r="400">
          <cell r="A400" t="str">
            <v>DP1037FAC</v>
          </cell>
          <cell r="B400" t="str">
            <v>La Grande Parei - TIGNES</v>
          </cell>
          <cell r="C400" t="str">
            <v>Zone 10</v>
          </cell>
        </row>
        <row r="401">
          <cell r="A401" t="str">
            <v>DP1038</v>
          </cell>
          <cell r="B401" t="str">
            <v>UCPA DE TIGNES - Reprises suite DDE</v>
          </cell>
        </row>
        <row r="402">
          <cell r="A402" t="str">
            <v>DP1038FAC</v>
          </cell>
          <cell r="B402" t="str">
            <v>UCPA DE TIGNES - Reprises suite DDE</v>
          </cell>
        </row>
        <row r="403">
          <cell r="A403" t="str">
            <v>DP1039FAC</v>
          </cell>
          <cell r="B403" t="str">
            <v>Club Med - ALPE D'HUEZ</v>
          </cell>
          <cell r="C403" t="str">
            <v>Zone 10</v>
          </cell>
        </row>
        <row r="404">
          <cell r="A404" t="str">
            <v>DP1039FAC BIS</v>
          </cell>
          <cell r="B404" t="str">
            <v xml:space="preserve"> CMADH   reprises facades MARMOTTES et SARENNE</v>
          </cell>
        </row>
        <row r="405">
          <cell r="A405" t="str">
            <v>DP1040</v>
          </cell>
          <cell r="B405" t="str">
            <v>BRASSEUR Elise - Réfection chambre suite DDE</v>
          </cell>
        </row>
        <row r="406">
          <cell r="A406" t="str">
            <v>DP1041</v>
          </cell>
          <cell r="B406" t="str">
            <v>LABORATOIRES ROCHEX - TECHNOSITE ALTEA - Projet d'extension d'un bâtiment professionnel</v>
          </cell>
        </row>
        <row r="407">
          <cell r="A407" t="str">
            <v>DP1042</v>
          </cell>
          <cell r="B407" t="str">
            <v xml:space="preserve">M. GANDIA - REFECTION PEINTURE LOGT. </v>
          </cell>
        </row>
        <row r="408">
          <cell r="A408" t="str">
            <v>DP1043</v>
          </cell>
          <cell r="B408" t="str">
            <v>FOYER DES ALPES - REFECTION HALL D'ENTREE + CAGE ESCALIER ENTRE RDC ET 1ER ETAGE</v>
          </cell>
        </row>
        <row r="409">
          <cell r="A409" t="str">
            <v>DP1044</v>
          </cell>
          <cell r="B409" t="str">
            <v>LA FERME DES LANCHES - 18 LGTS A COURCHEVEL</v>
          </cell>
        </row>
        <row r="410">
          <cell r="A410" t="str">
            <v>DP1045</v>
          </cell>
          <cell r="B410" t="str">
            <v>RENOVATION PAVILLON BACHELARD A BASSENS</v>
          </cell>
          <cell r="C410" t="str">
            <v>Zone 01</v>
          </cell>
        </row>
        <row r="411">
          <cell r="A411" t="str">
            <v>DP1046</v>
          </cell>
          <cell r="B411" t="str">
            <v>Copro CHANTECLERC  - REPRISES PEINTURES INT+EXT.</v>
          </cell>
        </row>
        <row r="412">
          <cell r="A412" t="str">
            <v>DP1047</v>
          </cell>
          <cell r="B412" t="str">
            <v>LE CONSTANTIA -LOGT16 - TNONON LES BAINS -REFECTION MUR SUITE DDE</v>
          </cell>
        </row>
        <row r="413">
          <cell r="A413" t="str">
            <v>DP1048</v>
          </cell>
          <cell r="B413" t="str">
            <v>COP. LE PASTEUR REFECTION CAGE ESCALIERS</v>
          </cell>
        </row>
        <row r="414">
          <cell r="A414" t="str">
            <v>DP1049</v>
          </cell>
          <cell r="B414" t="str">
            <v>Maison de sante et de logements - TANINGES</v>
          </cell>
          <cell r="C414" t="str">
            <v>Zone 08</v>
          </cell>
        </row>
        <row r="415">
          <cell r="A415" t="str">
            <v>DP1051</v>
          </cell>
          <cell r="B415" t="str">
            <v>ECOLE DE PRE HIBOU LA RAVOIRE-Réfection peinture</v>
          </cell>
        </row>
        <row r="416">
          <cell r="A416" t="str">
            <v>DP1052</v>
          </cell>
          <cell r="B416" t="str">
            <v>renovation appt M.  Et Mme Philippe GIRARD MADOUX</v>
          </cell>
        </row>
        <row r="417">
          <cell r="A417" t="str">
            <v>DP1053 FAC</v>
          </cell>
          <cell r="B417" t="str">
            <v>SPIE / ERDF  poste 63/20 KV de MEGEVE</v>
          </cell>
        </row>
        <row r="418">
          <cell r="A418" t="str">
            <v>DP1054</v>
          </cell>
          <cell r="B418" t="str">
            <v>Bureaux et ateliers - LANDRY</v>
          </cell>
          <cell r="C418" t="str">
            <v>Zone 07</v>
          </cell>
        </row>
        <row r="419">
          <cell r="A419" t="str">
            <v>DP1055FAC</v>
          </cell>
          <cell r="B419" t="str">
            <v>Villa Mont Blanc -  SALLANCHES</v>
          </cell>
          <cell r="C419" t="str">
            <v>Zone 07</v>
          </cell>
        </row>
        <row r="420">
          <cell r="A420" t="str">
            <v>DP1056</v>
          </cell>
          <cell r="B420" t="str">
            <v>Chalet REPLATET   TMA  LGT 2 M. BOUET</v>
          </cell>
        </row>
        <row r="421">
          <cell r="A421" t="str">
            <v>DP1058</v>
          </cell>
          <cell r="B421" t="str">
            <v xml:space="preserve">Chalet BRAHAMA </v>
          </cell>
        </row>
        <row r="422">
          <cell r="A422" t="str">
            <v>DP1058FAC</v>
          </cell>
          <cell r="B422" t="str">
            <v xml:space="preserve">Chalet BRAHAMA </v>
          </cell>
        </row>
        <row r="423">
          <cell r="A423" t="str">
            <v>DP1059</v>
          </cell>
          <cell r="B423" t="str">
            <v>M. BELTRAME - REFECTION DES PEINTURES DANS L'APPARTEMENT</v>
          </cell>
        </row>
        <row r="424">
          <cell r="A424" t="str">
            <v>DP1060 FAC BIS</v>
          </cell>
          <cell r="B424" t="str">
            <v>HOTEL MONT BLANC - Ravalement façades</v>
          </cell>
        </row>
        <row r="425">
          <cell r="A425" t="str">
            <v>DP1060FAC</v>
          </cell>
          <cell r="B425" t="str">
            <v>RAVALEMENT FACADE  IMMEUBLE LE GOUTRY</v>
          </cell>
        </row>
        <row r="426">
          <cell r="A426" t="str">
            <v>DP1061</v>
          </cell>
          <cell r="B426" t="str">
            <v>BAUD INDUSTRIES - EXTENSION D'UN BATIMENT PROFESSIONNEL</v>
          </cell>
        </row>
        <row r="427">
          <cell r="A427" t="str">
            <v>DP1062</v>
          </cell>
          <cell r="B427" t="str">
            <v>RENOVATION CABINET MEDICAL</v>
          </cell>
        </row>
        <row r="428">
          <cell r="A428" t="str">
            <v>DP1063FAC</v>
          </cell>
          <cell r="B428" t="str">
            <v>construction ecole primaire a MERY</v>
          </cell>
        </row>
        <row r="429">
          <cell r="A429" t="str">
            <v>DP1064</v>
          </cell>
          <cell r="B429" t="str">
            <v>bureaux SCMS  a la motte servolex</v>
          </cell>
        </row>
        <row r="430">
          <cell r="A430" t="str">
            <v>DP1065</v>
          </cell>
          <cell r="B430" t="str">
            <v>siege social barel et pelletier</v>
          </cell>
        </row>
        <row r="431">
          <cell r="A431" t="str">
            <v>DP1066FAC</v>
          </cell>
          <cell r="B431" t="str">
            <v>villa perret  reprise facades</v>
          </cell>
        </row>
        <row r="432">
          <cell r="A432" t="str">
            <v>DP1067FAC</v>
          </cell>
          <cell r="B432" t="str">
            <v>copro LE CONCORDE   peinture garage et rampe d'acces</v>
          </cell>
        </row>
        <row r="433">
          <cell r="A433" t="str">
            <v>DP1068</v>
          </cell>
          <cell r="B433" t="str">
            <v>campus fab a BONDOUFLE</v>
          </cell>
        </row>
        <row r="434">
          <cell r="A434" t="str">
            <v>DP1069</v>
          </cell>
          <cell r="B434" t="str">
            <v>copro Ilot Freizier   refection halls d'entrée Montées 68-88-89</v>
          </cell>
        </row>
        <row r="435">
          <cell r="A435" t="str">
            <v>DP1070</v>
          </cell>
          <cell r="B435" t="str">
            <v>aquarium resto du lac du bourget a AIX LES BAINS</v>
          </cell>
        </row>
        <row r="436">
          <cell r="A436" t="str">
            <v>DP1071</v>
          </cell>
          <cell r="B436" t="str">
            <v>centre bernard taillefer a BOURG ST MAURICE</v>
          </cell>
        </row>
        <row r="437">
          <cell r="A437" t="str">
            <v>DP1072</v>
          </cell>
          <cell r="B437" t="str">
            <v>Copro 5 bis - CHAMBERY</v>
          </cell>
          <cell r="C437" t="str">
            <v>Zone 01</v>
          </cell>
        </row>
        <row r="438">
          <cell r="A438" t="str">
            <v>DP1073</v>
          </cell>
          <cell r="B438" t="str">
            <v>MMV les boisses a TIGNES    peinture plafond zone EAU</v>
          </cell>
        </row>
        <row r="439">
          <cell r="A439" t="str">
            <v>DP1074</v>
          </cell>
          <cell r="B439" t="str">
            <v>service des eaux de CHY METROPOLE  site des fontanettes</v>
          </cell>
        </row>
        <row r="440">
          <cell r="A440" t="str">
            <v>DP1075</v>
          </cell>
          <cell r="B440" t="str">
            <v>bunker 2 radiotherapie  hopital de CHY</v>
          </cell>
        </row>
        <row r="441">
          <cell r="A441" t="str">
            <v>DP1076</v>
          </cell>
          <cell r="B441" t="str">
            <v>copro 3-5 rue eugne VERDUN a ANNECY   reparation mur facade</v>
          </cell>
        </row>
        <row r="442">
          <cell r="A442" t="str">
            <v>DP1077FAC</v>
          </cell>
          <cell r="B442" t="str">
            <v xml:space="preserve">COPRO. 8 RUE E.VERDUN </v>
          </cell>
        </row>
        <row r="443">
          <cell r="A443" t="str">
            <v>DP1078</v>
          </cell>
          <cell r="B443" t="str">
            <v>reprises appartement Mme SONJON a ANNECY</v>
          </cell>
        </row>
        <row r="444">
          <cell r="A444" t="str">
            <v>DP1079FAC</v>
          </cell>
          <cell r="B444" t="str">
            <v>reno facade maison M. BINET a CHY</v>
          </cell>
        </row>
        <row r="445">
          <cell r="A445" t="str">
            <v>DP1080</v>
          </cell>
          <cell r="B445" t="str">
            <v>chalet WHITE ROCK a MEGEVE  revetement chilewich plaid tan</v>
          </cell>
        </row>
        <row r="446">
          <cell r="A446" t="str">
            <v>DP1081</v>
          </cell>
          <cell r="B446" t="str">
            <v>ZAC DES ALPINS  a BOURG ST MAURICE  commerces + parking</v>
          </cell>
        </row>
        <row r="447">
          <cell r="A447" t="str">
            <v>DP1083</v>
          </cell>
          <cell r="B447" t="str">
            <v>LE SILO   ZAC VALMAR a LA RAVOIRE    peinture parking</v>
          </cell>
        </row>
        <row r="448">
          <cell r="A448" t="str">
            <v>DP1083 BIS</v>
          </cell>
          <cell r="B448" t="str">
            <v>Reprise niveau 6 , suite à TAG</v>
          </cell>
        </row>
        <row r="449">
          <cell r="A449" t="str">
            <v>DP1084</v>
          </cell>
          <cell r="B449" t="str">
            <v>LOC'NACELLE a ST BALDOPH</v>
          </cell>
        </row>
        <row r="450">
          <cell r="A450" t="str">
            <v>DP1085</v>
          </cell>
          <cell r="B450" t="str">
            <v>renovation des depots PES  à LA RAVOIRE</v>
          </cell>
        </row>
        <row r="451">
          <cell r="A451" t="str">
            <v xml:space="preserve">DP1086 </v>
          </cell>
          <cell r="B451" t="str">
            <v>Copro "85 place Métropole"</v>
          </cell>
        </row>
        <row r="452">
          <cell r="A452" t="str">
            <v>DP1087</v>
          </cell>
          <cell r="B452" t="str">
            <v>AUBERGE LETRAZ - HOTEL BLACK BASS</v>
          </cell>
        </row>
        <row r="453">
          <cell r="A453" t="str">
            <v>DP1087FAC</v>
          </cell>
          <cell r="B453" t="str">
            <v>AUBERGE LETRAZ - HOTEL BLACK BASS</v>
          </cell>
        </row>
        <row r="454">
          <cell r="A454" t="str">
            <v>DP1088</v>
          </cell>
          <cell r="B454" t="str">
            <v>HBOAT 10 PATRIARCHE</v>
          </cell>
        </row>
        <row r="455">
          <cell r="A455" t="str">
            <v>DP1089FAC</v>
          </cell>
          <cell r="B455" t="str">
            <v>Copro VAL FLORA à CHAMBERY    refection peinture des garde coprs béton et des jardins d'hiver</v>
          </cell>
        </row>
        <row r="456">
          <cell r="A456" t="str">
            <v>DP1090</v>
          </cell>
          <cell r="B456" t="str">
            <v>GRUE VALENTE - CONSTRUCTION D'UN BATIMENT D'ENTRETIEN POUR GRUES</v>
          </cell>
        </row>
        <row r="457">
          <cell r="A457" t="str">
            <v>DP1091FAC</v>
          </cell>
          <cell r="B457" t="str">
            <v>THERMES DE CHALLES LES EAUX - Ravalement des façades Ouest étage</v>
          </cell>
        </row>
        <row r="458">
          <cell r="A458" t="str">
            <v>DP1092</v>
          </cell>
          <cell r="B458" t="str">
            <v>PEINTURE BUREAUX CPL IMMOBILIER</v>
          </cell>
        </row>
        <row r="459">
          <cell r="A459" t="str">
            <v>DP1093</v>
          </cell>
          <cell r="B459" t="str">
            <v>BAT ATM SERVICE DES EAUX GRAND CHAMBERY</v>
          </cell>
        </row>
        <row r="460">
          <cell r="A460" t="str">
            <v>DP1094FAC</v>
          </cell>
          <cell r="B460" t="str">
            <v>Le Brussel's - VAL D' ISERE</v>
          </cell>
          <cell r="C460" t="str">
            <v>Zone 10</v>
          </cell>
        </row>
        <row r="461">
          <cell r="A461" t="str">
            <v>DP1095</v>
          </cell>
          <cell r="B461" t="str">
            <v>REPRISE FISSURES BETON - LA DAVIE -  APPT.506 &amp; 507</v>
          </cell>
        </row>
        <row r="462">
          <cell r="A462" t="str">
            <v>DP1096FAC</v>
          </cell>
          <cell r="B462" t="str">
            <v>BARBIER - Résidence le Hameau de l'Ecole à Planaise - Réfection des lasures</v>
          </cell>
        </row>
        <row r="463">
          <cell r="A463" t="str">
            <v>DP1097FAC</v>
          </cell>
          <cell r="B463" t="str">
            <v>SDIS - MEYTHET</v>
          </cell>
          <cell r="C463" t="str">
            <v>Zone 05</v>
          </cell>
        </row>
        <row r="464">
          <cell r="A464" t="str">
            <v>DP1098</v>
          </cell>
          <cell r="B464" t="str">
            <v xml:space="preserve">Belledonne CHS - Bassens </v>
          </cell>
          <cell r="C464" t="str">
            <v>Zone 01</v>
          </cell>
        </row>
        <row r="465">
          <cell r="A465" t="str">
            <v>DP1099</v>
          </cell>
          <cell r="B465" t="str">
            <v>THERMES CHALLES LES EAUX - VILLA  AUX IRIS -CAMPAGNE PEINTURE</v>
          </cell>
        </row>
        <row r="466">
          <cell r="A466" t="str">
            <v>DP1100</v>
          </cell>
          <cell r="B466" t="str">
            <v>BATI P   renovation partielle petit appartement a CHALLES LES EAUX</v>
          </cell>
        </row>
        <row r="467">
          <cell r="A467" t="str">
            <v>DP1101</v>
          </cell>
          <cell r="B467" t="str">
            <v>BARBIER - villa mme COLIN Jeanine  - Réfection volets bois</v>
          </cell>
        </row>
        <row r="468">
          <cell r="A468" t="str">
            <v>DP1102</v>
          </cell>
          <cell r="B468" t="str">
            <v>BELAMBRA les Embrunes a villard sur doron</v>
          </cell>
        </row>
        <row r="469">
          <cell r="A469" t="str">
            <v>DP1103</v>
          </cell>
          <cell r="B469" t="str">
            <v>Réalisation de plafond en gyptone hall entree TSD</v>
          </cell>
        </row>
        <row r="470">
          <cell r="A470" t="str">
            <v>DP1104</v>
          </cell>
          <cell r="B470" t="str">
            <v>BARBIER - copro ELEGANCE     reprise plafond suite DDE</v>
          </cell>
        </row>
        <row r="471">
          <cell r="A471" t="str">
            <v>DP1105FAC</v>
          </cell>
          <cell r="B471" t="str">
            <v>TRAVAUX  D ISOLATION AUX JARDINS D EOLE A VEREL</v>
          </cell>
        </row>
        <row r="472">
          <cell r="A472" t="str">
            <v>DP1106</v>
          </cell>
          <cell r="B472" t="str">
            <v>BARBIER - M. CRESSENS a BARBY  maison  refection papier peint</v>
          </cell>
        </row>
        <row r="473">
          <cell r="A473" t="str">
            <v xml:space="preserve">DP1107 </v>
          </cell>
          <cell r="B473" t="str">
            <v>le cyrano  a la RAVOIRE  reprises peintures</v>
          </cell>
        </row>
        <row r="474">
          <cell r="A474" t="str">
            <v>DP1108</v>
          </cell>
          <cell r="B474" t="str">
            <v xml:space="preserve">travaux accessibilite WC salle associative </v>
          </cell>
        </row>
        <row r="475">
          <cell r="A475" t="str">
            <v>DP1109</v>
          </cell>
          <cell r="B475" t="str">
            <v>MME VEYRAT - Suite DDE Réfection SDB/SEJOUR/COULOIR</v>
          </cell>
        </row>
        <row r="476">
          <cell r="A476" t="str">
            <v>DP1110</v>
          </cell>
          <cell r="B476" t="str">
            <v xml:space="preserve">Réamenagement taxiway  PATRIARCHE </v>
          </cell>
        </row>
        <row r="477">
          <cell r="A477" t="str">
            <v>DP1111</v>
          </cell>
          <cell r="B477" t="str">
            <v>Résidence "L'Orée" - LE BOURGET DU LAC</v>
          </cell>
          <cell r="C477" t="str">
            <v>Zone 02</v>
          </cell>
        </row>
        <row r="478">
          <cell r="A478" t="str">
            <v>DP1112FAC</v>
          </cell>
          <cell r="B478" t="str">
            <v>STEP - ST JEAN DE SIXT</v>
          </cell>
          <cell r="C478" t="str">
            <v>Zone 06</v>
          </cell>
        </row>
        <row r="479">
          <cell r="A479" t="str">
            <v>DP1113</v>
          </cell>
          <cell r="B479" t="str">
            <v>Maison MATHIAS - ALBERTVILLE</v>
          </cell>
          <cell r="C479" t="str">
            <v>Zone 04</v>
          </cell>
        </row>
        <row r="480">
          <cell r="A480" t="str">
            <v>DP1114</v>
          </cell>
          <cell r="B480" t="str">
            <v>Collège Marcel CHENE - PONTCHARRA</v>
          </cell>
          <cell r="C480" t="str">
            <v>Zone 04</v>
          </cell>
        </row>
        <row r="481">
          <cell r="A481" t="str">
            <v>DP1115</v>
          </cell>
          <cell r="B481" t="str">
            <v>Inedy - CHAMBERY</v>
          </cell>
          <cell r="C481" t="str">
            <v>Zone 01</v>
          </cell>
        </row>
        <row r="482">
          <cell r="A482" t="str">
            <v>DP1116FAC</v>
          </cell>
          <cell r="B482" t="str">
            <v>Ecole de Frou- ST CHRISTOPHE SUR GUIERS</v>
          </cell>
          <cell r="C482" t="str">
            <v>Zone 02</v>
          </cell>
        </row>
        <row r="483">
          <cell r="A483" t="str">
            <v>DP1117</v>
          </cell>
          <cell r="B483" t="str">
            <v>COEUR DE SAINT INN RIVES DE SAINT INN a BRISON ST INNOCENT</v>
          </cell>
        </row>
        <row r="484">
          <cell r="A484" t="str">
            <v>DP1119</v>
          </cell>
          <cell r="B484" t="str">
            <v>Hôtel Le Rissiou - VAUJANY</v>
          </cell>
          <cell r="C484" t="str">
            <v>Zone 10</v>
          </cell>
        </row>
        <row r="485">
          <cell r="A485" t="str">
            <v>DP1120</v>
          </cell>
          <cell r="B485" t="str">
            <v>SUPERNOVA  TECHNOLAC  LA MOTTE SERVOLEX</v>
          </cell>
        </row>
        <row r="486">
          <cell r="A486" t="str">
            <v>DP1121</v>
          </cell>
          <cell r="B486" t="str">
            <v xml:space="preserve">LES CARRES DES FLEURS 8 lgts </v>
          </cell>
        </row>
        <row r="487">
          <cell r="A487" t="str">
            <v>DP1122</v>
          </cell>
          <cell r="B487" t="str">
            <v xml:space="preserve"> LES CARRES DE FONCENEX   8 lgts </v>
          </cell>
        </row>
        <row r="488">
          <cell r="A488" t="str">
            <v>DP1123</v>
          </cell>
          <cell r="B488" t="str">
            <v>RAM - FAVERGES SEYTHENEX</v>
          </cell>
          <cell r="C488" t="str">
            <v>Zone 04</v>
          </cell>
        </row>
        <row r="489">
          <cell r="A489" t="str">
            <v>DP1124FAC</v>
          </cell>
          <cell r="B489" t="str">
            <v>Résidence Arietis - MORZINE AVORIAZ</v>
          </cell>
          <cell r="C489" t="str">
            <v>Zone 10</v>
          </cell>
        </row>
        <row r="490">
          <cell r="A490" t="str">
            <v>DP1125</v>
          </cell>
          <cell r="B490" t="str">
            <v>Maison du ski - MONTVALEZAN</v>
          </cell>
          <cell r="C490" t="str">
            <v>Zone 10</v>
          </cell>
        </row>
        <row r="491">
          <cell r="A491" t="str">
            <v>DP1126FAC</v>
          </cell>
          <cell r="B491" t="str">
            <v>stade de Foot - BARBERAZ</v>
          </cell>
          <cell r="C491" t="str">
            <v>Zone 01</v>
          </cell>
        </row>
        <row r="492">
          <cell r="A492" t="str">
            <v>DP1127</v>
          </cell>
          <cell r="B492" t="str">
            <v xml:space="preserve"> LES FONTANETTES - DEMOLITION ET CREATION CLOISON </v>
          </cell>
        </row>
        <row r="493">
          <cell r="A493" t="str">
            <v>DP1128</v>
          </cell>
          <cell r="B493" t="str">
            <v>CAMPAGNE PEINTURE 2019 ECOLE DE LA  MAIRIE DE LA RAVOIRE</v>
          </cell>
        </row>
        <row r="494">
          <cell r="A494" t="str">
            <v>DP1129</v>
          </cell>
          <cell r="B494" t="str">
            <v xml:space="preserve"> Entreprise ANOVAZZI   la motte servolex  reprise plafond</v>
          </cell>
        </row>
        <row r="495">
          <cell r="A495" t="str">
            <v>DP1130</v>
          </cell>
          <cell r="B495" t="str">
            <v>AEB GYM - CHAMBERY</v>
          </cell>
          <cell r="C495" t="str">
            <v>Zone 01</v>
          </cell>
        </row>
        <row r="496">
          <cell r="A496" t="str">
            <v>DP1131</v>
          </cell>
          <cell r="B496" t="str">
            <v xml:space="preserve">M, TISSIER - REFECTION SUITE A DDE </v>
          </cell>
        </row>
        <row r="497">
          <cell r="A497" t="str">
            <v>DP1132</v>
          </cell>
          <cell r="B497" t="str">
            <v xml:space="preserve">RENOVATION BUREAUX EIFFAGE </v>
          </cell>
        </row>
        <row r="498">
          <cell r="A498" t="str">
            <v>DP1133</v>
          </cell>
          <cell r="B498" t="str">
            <v xml:space="preserve"> AMENAGEMENT HALTE GARDERIE EN RDC BATIMENT</v>
          </cell>
        </row>
        <row r="499">
          <cell r="A499" t="str">
            <v>DP1134FAC</v>
          </cell>
          <cell r="B499" t="str">
            <v>COPRO. 5 PLACE DU PALAIS DE JUSTICE - Reno facades - CHAMBERY</v>
          </cell>
        </row>
        <row r="500">
          <cell r="A500" t="str">
            <v>DP1135</v>
          </cell>
          <cell r="B500" t="str">
            <v>Club Med - SAMOENS</v>
          </cell>
          <cell r="C500" t="str">
            <v>Zone 10</v>
          </cell>
        </row>
        <row r="501">
          <cell r="A501" t="str">
            <v>DP1136</v>
          </cell>
          <cell r="B501" t="str">
            <v>SCI ALP ACTIV a MONTMELIAN  extension en toiture</v>
          </cell>
        </row>
        <row r="502">
          <cell r="A502" t="str">
            <v>DP1137</v>
          </cell>
          <cell r="B502" t="str">
            <v>LA PLAGNE  LES LODGES    reamenagement logements A403  A404</v>
          </cell>
        </row>
        <row r="503">
          <cell r="A503" t="str">
            <v>DP1138FAC</v>
          </cell>
          <cell r="B503" t="str">
            <v>ANTARES 1707 - MERIBEL</v>
          </cell>
          <cell r="C503" t="str">
            <v>Zone 07</v>
          </cell>
        </row>
        <row r="504">
          <cell r="A504" t="str">
            <v>DP1139FAC</v>
          </cell>
          <cell r="B504" t="str">
            <v>L'ENECY - CONSTRUCTION DE 68 LOGEMENTS ET D'UN LOCAL BUREAU</v>
          </cell>
        </row>
        <row r="505">
          <cell r="A505" t="str">
            <v>DP1140</v>
          </cell>
          <cell r="B505" t="str">
            <v>"Le Phoenix des Capitoles" - BONNE</v>
          </cell>
          <cell r="C505" t="str">
            <v>Zone 07</v>
          </cell>
        </row>
        <row r="506">
          <cell r="A506" t="str">
            <v>DP1141</v>
          </cell>
          <cell r="B506" t="str">
            <v>Club Med "La Rosière" - MONTVALEZAN</v>
          </cell>
          <cell r="C506" t="str">
            <v>Zone 10</v>
          </cell>
        </row>
        <row r="507">
          <cell r="A507" t="str">
            <v>DP1141FAC</v>
          </cell>
          <cell r="B507" t="str">
            <v>STADE DE BARBERAZ  - RAVALEMENT HAUT DE TOITURE</v>
          </cell>
        </row>
        <row r="508">
          <cell r="A508" t="str">
            <v>DP1142FAC</v>
          </cell>
          <cell r="B508" t="str">
            <v>Thermes - CHALLES LES EAUX</v>
          </cell>
          <cell r="C508" t="str">
            <v>Zone 01</v>
          </cell>
        </row>
        <row r="509">
          <cell r="A509" t="str">
            <v>DP1143</v>
          </cell>
          <cell r="B509" t="str">
            <v>BRUN Olivier - DDE - LA MOTTE SERVOLEX</v>
          </cell>
          <cell r="C509" t="str">
            <v>Zone 01</v>
          </cell>
        </row>
        <row r="510">
          <cell r="A510" t="str">
            <v>DP1144 FAC</v>
          </cell>
          <cell r="B510" t="str">
            <v>LES HAMEAUX DES OURSONS - ARC 1950</v>
          </cell>
        </row>
        <row r="511">
          <cell r="A511" t="str">
            <v>DP1145 FAC</v>
          </cell>
          <cell r="B511" t="str">
            <v>RESTRUCTURATION DE 2 BATIMENTS EN INTERNAT</v>
          </cell>
        </row>
        <row r="512">
          <cell r="A512" t="str">
            <v>DP1146</v>
          </cell>
          <cell r="B512" t="str">
            <v>HBOAT 7 - CHAMBERY</v>
          </cell>
          <cell r="C512" t="str">
            <v>Zone 01</v>
          </cell>
        </row>
        <row r="513">
          <cell r="A513" t="str">
            <v>DP1147 FAC</v>
          </cell>
          <cell r="B513" t="str">
            <v xml:space="preserve">AU VIEUX CAMPEUR - SABLAGE &amp; TRAITEMENT BARDAGE </v>
          </cell>
        </row>
        <row r="514">
          <cell r="A514" t="str">
            <v>DP1148</v>
          </cell>
          <cell r="B514" t="str">
            <v xml:space="preserve">ADO MAKO Immobilier - ANNEMASSE </v>
          </cell>
          <cell r="C514" t="str">
            <v>Zone 07</v>
          </cell>
        </row>
        <row r="515">
          <cell r="A515" t="str">
            <v>DP1149</v>
          </cell>
          <cell r="B515" t="str">
            <v xml:space="preserve"> LE CORBIER   construction d'une residence de tourisme </v>
          </cell>
        </row>
        <row r="516">
          <cell r="A516" t="str">
            <v>DP1150</v>
          </cell>
          <cell r="B516" t="str">
            <v>Maison PATRIARCHE  - CHAMBERY</v>
          </cell>
          <cell r="C516" t="str">
            <v>Zone 01</v>
          </cell>
        </row>
        <row r="517">
          <cell r="A517" t="str">
            <v>DP1151</v>
          </cell>
          <cell r="B517" t="str">
            <v>COPRO. 3&amp;5 rue EUGENE VERDUN - ANNECY</v>
          </cell>
        </row>
        <row r="518">
          <cell r="A518" t="str">
            <v>DP1152</v>
          </cell>
          <cell r="B518" t="str">
            <v>RENOV BAT AGRICOLE EN 2 LOGEMENTS - ST HELENE DU LAC</v>
          </cell>
        </row>
        <row r="519">
          <cell r="A519" t="str">
            <v>DP1153</v>
          </cell>
          <cell r="B519" t="str">
            <v>reno bat A de la direction SDIS 73</v>
          </cell>
        </row>
        <row r="520">
          <cell r="A520" t="str">
            <v>DP1154</v>
          </cell>
          <cell r="B520" t="str">
            <v xml:space="preserve"> EIFFAGE - reprises travaux HOTEL IBIS </v>
          </cell>
        </row>
        <row r="521">
          <cell r="A521" t="str">
            <v>DP1155</v>
          </cell>
          <cell r="B521" t="str">
            <v xml:space="preserve">Création de locaux informatiques dans les écoles </v>
          </cell>
        </row>
        <row r="522">
          <cell r="A522" t="str">
            <v>DP1156</v>
          </cell>
          <cell r="B522" t="str">
            <v>Rolling - BARBERAZ</v>
          </cell>
          <cell r="C522" t="str">
            <v>Zone 01</v>
          </cell>
        </row>
        <row r="523">
          <cell r="A523" t="str">
            <v>DP1157FAC</v>
          </cell>
          <cell r="B523" t="str">
            <v>chalet MAXI -  COURCHEVEL</v>
          </cell>
          <cell r="C523" t="str">
            <v>Zone 07</v>
          </cell>
        </row>
        <row r="524">
          <cell r="A524" t="str">
            <v>DP1158FAC</v>
          </cell>
          <cell r="B524" t="str">
            <v xml:space="preserve">L'OSMOSE   64 lgts </v>
          </cell>
        </row>
        <row r="525">
          <cell r="A525" t="str">
            <v>DP900FAC</v>
          </cell>
          <cell r="B525" t="str">
            <v xml:space="preserve">Ravalement de façade "554 Fauboug Montmélian" </v>
          </cell>
        </row>
        <row r="526">
          <cell r="A526" t="str">
            <v>DP1160</v>
          </cell>
          <cell r="B526" t="str">
            <v>Chalet FUENTES - LES ALLUES</v>
          </cell>
          <cell r="C526" t="str">
            <v>Zone 05</v>
          </cell>
        </row>
        <row r="527">
          <cell r="A527" t="str">
            <v>DP1161</v>
          </cell>
          <cell r="B527" t="str">
            <v>Cuisine APEI - CHAMBERY LE HAUT</v>
          </cell>
          <cell r="C527" t="str">
            <v>Zone 01</v>
          </cell>
        </row>
        <row r="528">
          <cell r="A528" t="str">
            <v>F</v>
          </cell>
          <cell r="B528" t="str">
            <v>Formation</v>
          </cell>
          <cell r="C528">
            <v>0</v>
          </cell>
        </row>
        <row r="529">
          <cell r="A529" t="str">
            <v>ABS</v>
          </cell>
          <cell r="B529" t="str">
            <v>Absence</v>
          </cell>
          <cell r="C529">
            <v>0</v>
          </cell>
        </row>
        <row r="530">
          <cell r="A530" t="str">
            <v>CP</v>
          </cell>
          <cell r="B530" t="str">
            <v>Congés Payés</v>
          </cell>
          <cell r="C530">
            <v>0</v>
          </cell>
        </row>
        <row r="531">
          <cell r="A531" t="str">
            <v>AM</v>
          </cell>
          <cell r="B531" t="str">
            <v>Absence Maladie</v>
          </cell>
          <cell r="C531">
            <v>0</v>
          </cell>
        </row>
        <row r="532">
          <cell r="A532" t="str">
            <v>AT</v>
          </cell>
          <cell r="B532" t="str">
            <v>Accident de travail</v>
          </cell>
          <cell r="C532">
            <v>0</v>
          </cell>
        </row>
        <row r="533">
          <cell r="A533" t="str">
            <v>CPAT</v>
          </cell>
          <cell r="B533" t="str">
            <v>Congés paternité</v>
          </cell>
          <cell r="C533">
            <v>0</v>
          </cell>
        </row>
        <row r="534">
          <cell r="A534" t="str">
            <v>JF</v>
          </cell>
          <cell r="B534" t="str">
            <v>Jour férié</v>
          </cell>
          <cell r="C534">
            <v>0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id="1" name="Tableau1" displayName="Tableau1" ref="A9:H12" totalsRowShown="0">
  <autoFilter ref="A9:H12"/>
  <tableColumns count="8">
    <tableColumn id="1" name="Batiment"/>
    <tableColumn id="2" name="Budget inital" dataDxfId="5" dataCellStyle="Milliers">
      <calculatedColumnFormula>'BAT 1'!H4</calculatedColumnFormula>
    </tableColumn>
    <tableColumn id="3" name="Nbre de jours" dataDxfId="4">
      <calculatedColumnFormula>'BAT 1'!H3/250</calculatedColumnFormula>
    </tableColumn>
    <tableColumn id="4" name="Budget cumulé_x000a_ travaillé" dataDxfId="3">
      <calculatedColumnFormula>sommeprod5</calculatedColumnFormula>
    </tableColumn>
    <tableColumn id="5" name="%"/>
    <tableColumn id="6" name="Nbre de jours_x000a_ travaillé"/>
    <tableColumn id="7" name="Nbre de jours_x000a_ restant"/>
    <tableColumn id="8" name="Remarques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Métropolitain">
  <a:themeElements>
    <a:clrScheme name="Métropolitain">
      <a:dk1>
        <a:sysClr val="windowText" lastClr="000000"/>
      </a:dk1>
      <a:lt1>
        <a:sysClr val="window" lastClr="FFFFFF"/>
      </a:lt1>
      <a:dk2>
        <a:srgbClr val="162F33"/>
      </a:dk2>
      <a:lt2>
        <a:srgbClr val="EAF0E0"/>
      </a:lt2>
      <a:accent1>
        <a:srgbClr val="50B4C8"/>
      </a:accent1>
      <a:accent2>
        <a:srgbClr val="A8B97F"/>
      </a:accent2>
      <a:accent3>
        <a:srgbClr val="9B9256"/>
      </a:accent3>
      <a:accent4>
        <a:srgbClr val="657689"/>
      </a:accent4>
      <a:accent5>
        <a:srgbClr val="7A855D"/>
      </a:accent5>
      <a:accent6>
        <a:srgbClr val="84AC9D"/>
      </a:accent6>
      <a:hlink>
        <a:srgbClr val="2370CD"/>
      </a:hlink>
      <a:folHlink>
        <a:srgbClr val="877589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Métropolitain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00000"/>
                <a:lumMod val="110000"/>
              </a:schemeClr>
            </a:gs>
            <a:gs pos="50000">
              <a:schemeClr val="phClr">
                <a:tint val="75000"/>
                <a:satMod val="101000"/>
                <a:lumMod val="105000"/>
              </a:schemeClr>
            </a:gs>
            <a:gs pos="100000">
              <a:schemeClr val="phClr">
                <a:tint val="82000"/>
                <a:satMod val="104000"/>
                <a:lumMod val="105000"/>
              </a:schemeClr>
            </a:gs>
          </a:gsLst>
          <a:lin ang="2700000" scaled="0"/>
        </a:gradFill>
        <a:gradFill rotWithShape="1">
          <a:gsLst>
            <a:gs pos="0">
              <a:schemeClr val="phClr">
                <a:tint val="97000"/>
                <a:satMod val="100000"/>
                <a:lumMod val="102000"/>
              </a:schemeClr>
            </a:gs>
            <a:gs pos="50000">
              <a:schemeClr val="phClr">
                <a:shade val="100000"/>
                <a:satMod val="100000"/>
                <a:lumMod val="100000"/>
              </a:schemeClr>
            </a:gs>
            <a:gs pos="100000">
              <a:schemeClr val="phClr">
                <a:shade val="80000"/>
                <a:satMod val="100000"/>
                <a:lumMod val="99000"/>
              </a:schemeClr>
            </a:gs>
          </a:gsLst>
          <a:lin ang="27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solidFill>
          <a:schemeClr val="phClr">
            <a:shade val="95000"/>
            <a:satMod val="170000"/>
          </a:schemeClr>
        </a:soli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Metropolitan" id="{4C5440D6-04D2-4954-96CF-F251137069B2}" vid="{79CFCA13-9412-4290-BB4B-85112F88857B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2"/>
  <sheetViews>
    <sheetView showGridLines="0" zoomScaleNormal="100" zoomScaleSheetLayoutView="80" workbookViewId="0">
      <selection activeCell="F13" sqref="F13"/>
    </sheetView>
  </sheetViews>
  <sheetFormatPr baseColWidth="10" defaultRowHeight="16.5" x14ac:dyDescent="0.3"/>
  <cols>
    <col min="1" max="1" width="14.875" customWidth="1"/>
    <col min="2" max="2" width="12.375" customWidth="1"/>
    <col min="3" max="3" width="13.75" customWidth="1"/>
    <col min="4" max="4" width="16.875" bestFit="1" customWidth="1"/>
    <col min="5" max="5" width="4.25" customWidth="1"/>
    <col min="6" max="6" width="15.125" bestFit="1" customWidth="1"/>
    <col min="7" max="7" width="19.875" customWidth="1"/>
    <col min="8" max="8" width="16" customWidth="1"/>
    <col min="9" max="9" width="12" customWidth="1"/>
    <col min="10" max="10" width="17.875" customWidth="1"/>
    <col min="11" max="11" width="12" customWidth="1"/>
    <col min="12" max="12" width="17.875" customWidth="1"/>
    <col min="13" max="13" width="12" customWidth="1"/>
    <col min="14" max="14" width="17.875" customWidth="1"/>
    <col min="15" max="15" width="12" customWidth="1"/>
    <col min="16" max="16" width="22.375" customWidth="1"/>
    <col min="17" max="17" width="12.375" customWidth="1"/>
    <col min="18" max="18" width="13.75" customWidth="1"/>
    <col min="19" max="19" width="17.875" customWidth="1"/>
    <col min="20" max="20" width="11.5" customWidth="1"/>
    <col min="21" max="21" width="17.875" customWidth="1"/>
    <col min="22" max="22" width="16" customWidth="1"/>
    <col min="23" max="23" width="17.875" customWidth="1"/>
    <col min="24" max="24" width="11.5" customWidth="1"/>
    <col min="25" max="25" width="17.875" customWidth="1"/>
    <col min="26" max="26" width="11.5" customWidth="1"/>
    <col min="27" max="27" width="17.875" customWidth="1"/>
    <col min="29" max="29" width="17.875" customWidth="1"/>
    <col min="31" max="31" width="17.375" customWidth="1"/>
    <col min="33" max="33" width="17.375" customWidth="1"/>
    <col min="35" max="35" width="17.375" customWidth="1"/>
    <col min="36" max="36" width="12" customWidth="1"/>
    <col min="37" max="37" width="17.375" customWidth="1"/>
  </cols>
  <sheetData>
    <row r="1" spans="1:52" ht="20.25" x14ac:dyDescent="0.3">
      <c r="A1" s="39" t="s">
        <v>0</v>
      </c>
      <c r="B1" s="40" t="s">
        <v>15</v>
      </c>
      <c r="C1" s="41" t="e">
        <f>VLOOKUP(B1,[1]CHANTIERS!$1:$1048576,2,FALSE)</f>
        <v>#N/A</v>
      </c>
      <c r="D1" s="39"/>
      <c r="E1" s="39"/>
      <c r="F1" s="39"/>
      <c r="G1" s="39"/>
      <c r="H1" s="39"/>
      <c r="P1" s="12"/>
      <c r="Q1" s="67"/>
      <c r="R1" s="67"/>
      <c r="S1" s="67"/>
      <c r="T1" s="15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</row>
    <row r="2" spans="1:52" ht="17.25" thickBot="1" x14ac:dyDescent="0.35">
      <c r="C2" s="9"/>
      <c r="P2" s="12"/>
      <c r="Q2" s="65"/>
      <c r="R2" s="65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</row>
    <row r="3" spans="1:52" ht="17.25" thickBot="1" x14ac:dyDescent="0.35">
      <c r="A3" t="s">
        <v>21</v>
      </c>
      <c r="F3" s="68" t="s">
        <v>23</v>
      </c>
      <c r="G3" s="69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2" ht="17.25" thickTop="1" x14ac:dyDescent="0.3">
      <c r="A4" s="64" t="s">
        <v>1</v>
      </c>
      <c r="B4" s="64"/>
      <c r="F4" s="42" t="s">
        <v>8</v>
      </c>
      <c r="G4" s="43">
        <v>152000</v>
      </c>
      <c r="P4" s="66"/>
      <c r="Q4" s="66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</row>
    <row r="5" spans="1:52" x14ac:dyDescent="0.3">
      <c r="A5" t="s">
        <v>22</v>
      </c>
      <c r="C5" s="7">
        <f ca="1">TODAY()</f>
        <v>43798</v>
      </c>
      <c r="F5" s="44" t="s">
        <v>14</v>
      </c>
      <c r="G5" s="45">
        <v>4000</v>
      </c>
      <c r="P5" s="12"/>
      <c r="Q5" s="12"/>
      <c r="R5" s="16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</row>
    <row r="6" spans="1:52" ht="17.25" thickBot="1" x14ac:dyDescent="0.35">
      <c r="A6" t="s">
        <v>32</v>
      </c>
      <c r="C6">
        <f ca="1">_xlfn.ISOWEEKNUM(C5)</f>
        <v>48</v>
      </c>
      <c r="F6" s="46" t="s">
        <v>13</v>
      </c>
      <c r="G6" s="47">
        <v>121900</v>
      </c>
      <c r="P6" s="12"/>
      <c r="Q6" s="13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</row>
    <row r="7" spans="1:52" x14ac:dyDescent="0.3">
      <c r="P7" s="12"/>
      <c r="Q7" s="13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</row>
    <row r="8" spans="1:52" x14ac:dyDescent="0.3">
      <c r="P8" s="12"/>
      <c r="Q8" s="13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</row>
    <row r="9" spans="1:52" ht="33" x14ac:dyDescent="0.3">
      <c r="A9" t="s">
        <v>24</v>
      </c>
      <c r="B9" t="s">
        <v>25</v>
      </c>
      <c r="C9" t="s">
        <v>26</v>
      </c>
      <c r="D9" s="62" t="s">
        <v>37</v>
      </c>
      <c r="E9" t="s">
        <v>27</v>
      </c>
      <c r="F9" s="63" t="s">
        <v>38</v>
      </c>
      <c r="G9" s="63" t="s">
        <v>39</v>
      </c>
      <c r="H9" t="s">
        <v>28</v>
      </c>
      <c r="P9" s="12"/>
      <c r="Q9" s="13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</row>
    <row r="10" spans="1:52" x14ac:dyDescent="0.3">
      <c r="A10">
        <v>1</v>
      </c>
      <c r="B10" s="22">
        <f>'BAT 1'!H4</f>
        <v>16000</v>
      </c>
      <c r="C10" s="23">
        <f>'BAT 1'!H4/250</f>
        <v>64</v>
      </c>
      <c r="P10" s="12"/>
      <c r="Q10" s="13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</row>
    <row r="11" spans="1:52" x14ac:dyDescent="0.3">
      <c r="A11">
        <v>2</v>
      </c>
      <c r="B11" s="22">
        <f>'BAT 2'!H4</f>
        <v>50000</v>
      </c>
      <c r="C11" s="23">
        <f>'BAT 2'!H4/250</f>
        <v>200</v>
      </c>
    </row>
    <row r="12" spans="1:52" x14ac:dyDescent="0.3">
      <c r="A12">
        <v>3</v>
      </c>
      <c r="B12" s="22">
        <f>'BAT 3'!H4</f>
        <v>30000</v>
      </c>
      <c r="C12" s="23">
        <f>'BAT 3'!H5/250</f>
        <v>20</v>
      </c>
    </row>
  </sheetData>
  <mergeCells count="5">
    <mergeCell ref="A4:B4"/>
    <mergeCell ref="Q2:R2"/>
    <mergeCell ref="P4:Q4"/>
    <mergeCell ref="Q1:S1"/>
    <mergeCell ref="F3:G3"/>
  </mergeCells>
  <conditionalFormatting sqref="B1">
    <cfRule type="containsText" dxfId="6" priority="1" operator="containsText" text="D0">
      <formula>NOT(ISERROR(SEARCH("D0",B1)))</formula>
    </cfRule>
  </conditionalFormatting>
  <pageMargins left="0.70866141732283472" right="0.70866141732283472" top="0.31496062992125984" bottom="0.31496062992125984" header="0.31496062992125984" footer="0.31496062992125984"/>
  <pageSetup paperSize="9" scale="59" orientation="landscape" r:id="rId1"/>
  <colBreaks count="3" manualBreakCount="3">
    <brk id="15" max="42" man="1"/>
    <brk id="30" max="42" man="1"/>
    <brk id="36" max="1048575" man="1"/>
  </colBreak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2"/>
  <sheetViews>
    <sheetView showGridLines="0" tabSelected="1" workbookViewId="0">
      <selection activeCell="K40" sqref="K40"/>
    </sheetView>
  </sheetViews>
  <sheetFormatPr baseColWidth="10" defaultRowHeight="16.5" x14ac:dyDescent="0.3"/>
  <cols>
    <col min="1" max="1" width="20.75" bestFit="1" customWidth="1"/>
    <col min="2" max="2" width="16" customWidth="1"/>
    <col min="3" max="3" width="13.75" customWidth="1"/>
    <col min="4" max="6" width="10.375" customWidth="1"/>
    <col min="7" max="10" width="11" customWidth="1"/>
    <col min="11" max="11" width="17.875" customWidth="1"/>
    <col min="12" max="12" width="12" customWidth="1"/>
    <col min="13" max="13" width="17.875" customWidth="1"/>
    <col min="14" max="14" width="12" customWidth="1"/>
    <col min="15" max="15" width="22.375" customWidth="1"/>
    <col min="16" max="16" width="12.375" customWidth="1"/>
    <col min="17" max="17" width="13.75" customWidth="1"/>
    <col min="18" max="18" width="17.875" customWidth="1"/>
    <col min="19" max="19" width="11.5" customWidth="1"/>
    <col min="20" max="20" width="17.875" customWidth="1"/>
    <col min="21" max="21" width="11.5" customWidth="1"/>
    <col min="22" max="22" width="17.875" customWidth="1"/>
    <col min="24" max="24" width="17.875" customWidth="1"/>
    <col min="26" max="26" width="17.375" customWidth="1"/>
    <col min="28" max="28" width="17.375" customWidth="1"/>
    <col min="30" max="30" width="17.375" customWidth="1"/>
    <col min="31" max="31" width="12" customWidth="1"/>
    <col min="32" max="32" width="17.375" customWidth="1"/>
  </cols>
  <sheetData>
    <row r="1" spans="1:47" ht="20.25" x14ac:dyDescent="0.3">
      <c r="A1" s="48" t="s">
        <v>0</v>
      </c>
      <c r="B1" s="49" t="s">
        <v>15</v>
      </c>
      <c r="C1" s="50" t="e">
        <f>VLOOKUP(B1,[1]CHANTIERS!$1:$1048576,2,FALSE)</f>
        <v>#N/A</v>
      </c>
      <c r="D1" s="48"/>
      <c r="E1" s="48"/>
      <c r="F1" s="48"/>
      <c r="G1" s="48"/>
      <c r="H1" s="48"/>
      <c r="I1" s="48"/>
      <c r="J1" s="48"/>
      <c r="O1" s="12"/>
      <c r="P1" s="67"/>
      <c r="Q1" s="67"/>
      <c r="R1" s="67"/>
      <c r="S1" s="15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</row>
    <row r="2" spans="1:47" x14ac:dyDescent="0.3">
      <c r="C2" s="11"/>
      <c r="O2" s="12"/>
      <c r="P2" s="65"/>
      <c r="Q2" s="65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</row>
    <row r="3" spans="1:47" ht="17.25" thickBot="1" x14ac:dyDescent="0.35">
      <c r="A3" t="s">
        <v>21</v>
      </c>
      <c r="G3" s="34" t="s">
        <v>29</v>
      </c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</row>
    <row r="4" spans="1:47" ht="17.25" thickTop="1" x14ac:dyDescent="0.3">
      <c r="A4" s="64" t="s">
        <v>1</v>
      </c>
      <c r="B4" s="64"/>
      <c r="G4" s="51" t="s">
        <v>8</v>
      </c>
      <c r="H4" s="52">
        <f>H5+H6</f>
        <v>16000</v>
      </c>
      <c r="O4" s="66"/>
      <c r="P4" s="66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</row>
    <row r="5" spans="1:47" x14ac:dyDescent="0.3">
      <c r="A5" t="s">
        <v>22</v>
      </c>
      <c r="C5" s="7">
        <f ca="1">TODAY()</f>
        <v>43798</v>
      </c>
      <c r="G5" s="53" t="s">
        <v>33</v>
      </c>
      <c r="H5" s="54">
        <v>4000</v>
      </c>
      <c r="O5" s="12"/>
      <c r="P5" s="12"/>
      <c r="Q5" s="16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</row>
    <row r="6" spans="1:47" ht="17.25" thickBot="1" x14ac:dyDescent="0.35">
      <c r="G6" s="55" t="s">
        <v>34</v>
      </c>
      <c r="H6" s="56">
        <v>12000</v>
      </c>
      <c r="O6" s="12"/>
      <c r="P6" s="13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</row>
    <row r="7" spans="1:47" ht="17.25" thickTop="1" x14ac:dyDescent="0.3">
      <c r="G7" s="12"/>
      <c r="H7" s="13"/>
      <c r="O7" s="12"/>
      <c r="P7" s="13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</row>
    <row r="8" spans="1:47" ht="17.25" thickBot="1" x14ac:dyDescent="0.35">
      <c r="C8" s="21">
        <v>43739</v>
      </c>
      <c r="J8" s="7"/>
      <c r="L8" s="7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</row>
    <row r="9" spans="1:47" x14ac:dyDescent="0.3">
      <c r="C9" s="27">
        <f>_xlfn.ISOWEEKNUM(C8)</f>
        <v>40</v>
      </c>
      <c r="D9" s="27">
        <f>C9+1</f>
        <v>41</v>
      </c>
      <c r="E9" s="27">
        <f t="shared" ref="E9:J9" si="0">D9+1</f>
        <v>42</v>
      </c>
      <c r="F9" s="27">
        <f t="shared" si="0"/>
        <v>43</v>
      </c>
      <c r="G9" s="27">
        <f t="shared" si="0"/>
        <v>44</v>
      </c>
      <c r="H9" s="27">
        <f t="shared" si="0"/>
        <v>45</v>
      </c>
      <c r="I9" s="27">
        <f t="shared" si="0"/>
        <v>46</v>
      </c>
      <c r="J9" s="27">
        <f t="shared" si="0"/>
        <v>47</v>
      </c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</row>
    <row r="10" spans="1:47" ht="17.25" thickBot="1" x14ac:dyDescent="0.35">
      <c r="C10" s="28"/>
      <c r="D10" s="28"/>
      <c r="E10" s="28"/>
      <c r="F10" s="28"/>
      <c r="G10" s="28"/>
      <c r="H10" s="28"/>
      <c r="I10" s="28"/>
      <c r="J10" s="28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</row>
    <row r="11" spans="1:47" ht="18" thickTop="1" thickBot="1" x14ac:dyDescent="0.35">
      <c r="A11" s="6" t="s">
        <v>12</v>
      </c>
      <c r="B11" s="25" t="s">
        <v>11</v>
      </c>
      <c r="C11" s="29" t="s">
        <v>2</v>
      </c>
      <c r="D11" s="29" t="s">
        <v>2</v>
      </c>
      <c r="E11" s="29" t="s">
        <v>2</v>
      </c>
      <c r="F11" s="29" t="s">
        <v>2</v>
      </c>
      <c r="G11" s="29" t="s">
        <v>2</v>
      </c>
      <c r="H11" s="29" t="s">
        <v>2</v>
      </c>
      <c r="I11" s="29" t="s">
        <v>2</v>
      </c>
      <c r="J11" s="29" t="s">
        <v>2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</row>
    <row r="12" spans="1:47" ht="20.100000000000001" customHeight="1" thickTop="1" x14ac:dyDescent="0.3">
      <c r="A12" s="5" t="s">
        <v>16</v>
      </c>
      <c r="B12" s="10">
        <f>SUM(C12:J12)</f>
        <v>5</v>
      </c>
      <c r="C12" s="30">
        <v>2</v>
      </c>
      <c r="D12" s="30">
        <v>2</v>
      </c>
      <c r="E12" s="30">
        <v>1</v>
      </c>
      <c r="F12" s="30"/>
      <c r="G12" s="30"/>
      <c r="H12" s="30"/>
      <c r="I12" s="30"/>
      <c r="J12" s="30"/>
      <c r="K12" s="12"/>
      <c r="L12" s="13"/>
      <c r="M12" s="12"/>
      <c r="N12" s="13"/>
      <c r="O12" s="12"/>
      <c r="P12" s="13"/>
      <c r="Q12" s="12"/>
      <c r="R12" s="13"/>
      <c r="S12" s="12"/>
      <c r="T12" s="13"/>
      <c r="U12" s="12"/>
      <c r="V12" s="13"/>
      <c r="W12" s="12"/>
      <c r="X12" s="13"/>
      <c r="Y12" s="12"/>
      <c r="Z12" s="13"/>
      <c r="AA12" s="12"/>
      <c r="AB12" s="13"/>
      <c r="AC12" s="12"/>
      <c r="AD12" s="13"/>
    </row>
    <row r="13" spans="1:47" ht="20.100000000000001" customHeight="1" x14ac:dyDescent="0.3">
      <c r="A13" s="5" t="s">
        <v>17</v>
      </c>
      <c r="B13" s="10">
        <f t="shared" ref="B13:B18" si="1">SUM(C13:J13)</f>
        <v>7</v>
      </c>
      <c r="C13" s="31">
        <v>5</v>
      </c>
      <c r="D13" s="31">
        <v>2</v>
      </c>
      <c r="E13" s="31"/>
      <c r="F13" s="31"/>
      <c r="G13" s="31"/>
      <c r="H13" s="31"/>
      <c r="I13" s="31"/>
      <c r="J13" s="31"/>
      <c r="K13" s="12"/>
      <c r="L13" s="13"/>
      <c r="M13" s="12"/>
      <c r="N13" s="13"/>
      <c r="O13" s="12"/>
      <c r="P13" s="13"/>
      <c r="Q13" s="12"/>
      <c r="R13" s="13"/>
      <c r="S13" s="12"/>
      <c r="T13" s="13"/>
      <c r="U13" s="12"/>
      <c r="V13" s="13"/>
      <c r="W13" s="12"/>
      <c r="X13" s="13"/>
      <c r="Y13" s="12"/>
      <c r="Z13" s="13"/>
      <c r="AA13" s="12"/>
      <c r="AB13" s="13"/>
      <c r="AC13" s="12"/>
      <c r="AD13" s="13"/>
    </row>
    <row r="14" spans="1:47" ht="20.100000000000001" customHeight="1" x14ac:dyDescent="0.3">
      <c r="A14" s="5" t="s">
        <v>18</v>
      </c>
      <c r="B14" s="10">
        <f t="shared" si="1"/>
        <v>7</v>
      </c>
      <c r="C14" s="32">
        <v>5</v>
      </c>
      <c r="D14" s="32">
        <v>2</v>
      </c>
      <c r="E14" s="32"/>
      <c r="F14" s="32"/>
      <c r="G14" s="32"/>
      <c r="H14" s="32"/>
      <c r="I14" s="32"/>
      <c r="J14" s="32"/>
      <c r="K14" s="12"/>
      <c r="L14" s="13"/>
      <c r="M14" s="12"/>
      <c r="N14" s="13"/>
      <c r="O14" s="12"/>
      <c r="P14" s="13"/>
      <c r="Q14" s="12"/>
      <c r="R14" s="13"/>
      <c r="S14" s="12"/>
      <c r="T14" s="13"/>
      <c r="U14" s="12"/>
      <c r="V14" s="13"/>
      <c r="W14" s="12"/>
      <c r="X14" s="13"/>
      <c r="Y14" s="12"/>
      <c r="Z14" s="13"/>
      <c r="AA14" s="12"/>
      <c r="AB14" s="13"/>
      <c r="AC14" s="12"/>
      <c r="AD14" s="13"/>
    </row>
    <row r="15" spans="1:47" ht="20.100000000000001" customHeight="1" x14ac:dyDescent="0.3">
      <c r="A15" s="5" t="s">
        <v>19</v>
      </c>
      <c r="B15" s="10">
        <f t="shared" si="1"/>
        <v>4</v>
      </c>
      <c r="C15" s="32">
        <v>2</v>
      </c>
      <c r="D15" s="32">
        <v>2</v>
      </c>
      <c r="E15" s="32"/>
      <c r="F15" s="32"/>
      <c r="G15" s="32"/>
      <c r="H15" s="32"/>
      <c r="I15" s="32"/>
      <c r="J15" s="32"/>
      <c r="K15" s="12"/>
      <c r="L15" s="13"/>
      <c r="M15" s="12"/>
      <c r="N15" s="13"/>
      <c r="O15" s="12"/>
      <c r="P15" s="13"/>
      <c r="Q15" s="12"/>
      <c r="R15" s="13"/>
      <c r="S15" s="12"/>
      <c r="T15" s="13"/>
      <c r="U15" s="12"/>
      <c r="V15" s="13"/>
      <c r="W15" s="12"/>
      <c r="X15" s="13"/>
      <c r="Y15" s="12"/>
      <c r="Z15" s="13"/>
      <c r="AA15" s="12"/>
      <c r="AB15" s="13"/>
      <c r="AC15" s="12"/>
      <c r="AD15" s="13"/>
    </row>
    <row r="16" spans="1:47" ht="20.100000000000001" customHeight="1" x14ac:dyDescent="0.3">
      <c r="A16" s="5" t="s">
        <v>20</v>
      </c>
      <c r="B16" s="10">
        <f t="shared" si="1"/>
        <v>0</v>
      </c>
      <c r="C16" s="32"/>
      <c r="D16" s="32"/>
      <c r="E16" s="32"/>
      <c r="F16" s="32"/>
      <c r="G16" s="32"/>
      <c r="H16" s="32"/>
      <c r="I16" s="32"/>
      <c r="J16" s="32"/>
      <c r="K16" s="12"/>
      <c r="L16" s="13"/>
      <c r="M16" s="12"/>
      <c r="N16" s="13"/>
      <c r="O16" s="12"/>
      <c r="P16" s="13"/>
      <c r="Q16" s="12"/>
      <c r="R16" s="13"/>
      <c r="S16" s="12"/>
      <c r="T16" s="13"/>
      <c r="U16" s="12"/>
      <c r="V16" s="13"/>
      <c r="W16" s="12"/>
      <c r="X16" s="13"/>
      <c r="Y16" s="12"/>
      <c r="Z16" s="13"/>
      <c r="AA16" s="12"/>
      <c r="AB16" s="13"/>
      <c r="AC16" s="12"/>
      <c r="AD16" s="13"/>
    </row>
    <row r="17" spans="1:30" ht="20.100000000000001" customHeight="1" x14ac:dyDescent="0.3">
      <c r="A17" s="5" t="s">
        <v>30</v>
      </c>
      <c r="B17" s="10">
        <f t="shared" si="1"/>
        <v>0</v>
      </c>
      <c r="C17" s="32"/>
      <c r="D17" s="32"/>
      <c r="E17" s="32"/>
      <c r="F17" s="32"/>
      <c r="G17" s="32"/>
      <c r="H17" s="32"/>
      <c r="I17" s="32"/>
      <c r="J17" s="32"/>
      <c r="K17" s="12"/>
      <c r="L17" s="13"/>
      <c r="M17" s="12"/>
      <c r="N17" s="13"/>
      <c r="O17" s="12"/>
      <c r="P17" s="13"/>
      <c r="Q17" s="12"/>
      <c r="R17" s="13"/>
      <c r="S17" s="12"/>
      <c r="T17" s="13"/>
      <c r="U17" s="12"/>
      <c r="V17" s="13"/>
      <c r="W17" s="12"/>
      <c r="X17" s="13"/>
      <c r="Y17" s="12"/>
      <c r="Z17" s="13"/>
      <c r="AA17" s="12"/>
      <c r="AB17" s="13"/>
      <c r="AC17" s="12"/>
      <c r="AD17" s="13"/>
    </row>
    <row r="18" spans="1:30" ht="20.100000000000001" customHeight="1" x14ac:dyDescent="0.3">
      <c r="A18" s="5" t="s">
        <v>31</v>
      </c>
      <c r="B18" s="10">
        <f t="shared" si="1"/>
        <v>0</v>
      </c>
      <c r="C18" s="32"/>
      <c r="D18" s="32"/>
      <c r="E18" s="32"/>
      <c r="F18" s="32"/>
      <c r="G18" s="32"/>
      <c r="H18" s="32"/>
      <c r="I18" s="32"/>
      <c r="J18" s="32"/>
      <c r="K18" s="12"/>
      <c r="L18" s="13"/>
      <c r="M18" s="12"/>
      <c r="N18" s="13"/>
      <c r="O18" s="12"/>
      <c r="P18" s="13"/>
      <c r="Q18" s="12"/>
      <c r="R18" s="13"/>
      <c r="S18" s="12"/>
      <c r="T18" s="13"/>
      <c r="U18" s="12"/>
      <c r="V18" s="13"/>
      <c r="W18" s="12"/>
      <c r="X18" s="13"/>
      <c r="Y18" s="12"/>
      <c r="Z18" s="13"/>
      <c r="AA18" s="12"/>
      <c r="AB18" s="13"/>
      <c r="AC18" s="12"/>
      <c r="AD18" s="13"/>
    </row>
    <row r="19" spans="1:30" ht="20.100000000000001" customHeight="1" x14ac:dyDescent="0.3">
      <c r="A19" s="5"/>
      <c r="B19" s="10"/>
      <c r="C19" s="32"/>
      <c r="D19" s="32"/>
      <c r="E19" s="32"/>
      <c r="F19" s="32"/>
      <c r="G19" s="32"/>
      <c r="H19" s="32"/>
      <c r="I19" s="32"/>
      <c r="J19" s="32"/>
      <c r="K19" s="12"/>
      <c r="L19" s="13"/>
      <c r="M19" s="12"/>
      <c r="N19" s="13"/>
      <c r="O19" s="12"/>
      <c r="P19" s="13"/>
      <c r="Q19" s="12"/>
      <c r="R19" s="13"/>
      <c r="S19" s="12"/>
      <c r="T19" s="13"/>
      <c r="U19" s="12"/>
      <c r="V19" s="13"/>
      <c r="W19" s="12"/>
      <c r="X19" s="13"/>
      <c r="Y19" s="12"/>
      <c r="Z19" s="13"/>
      <c r="AA19" s="12"/>
      <c r="AB19" s="13"/>
      <c r="AC19" s="12"/>
      <c r="AD19" s="13"/>
    </row>
    <row r="20" spans="1:30" ht="20.100000000000001" customHeight="1" x14ac:dyDescent="0.3">
      <c r="A20" s="5"/>
      <c r="B20" s="10"/>
      <c r="C20" s="32"/>
      <c r="D20" s="32"/>
      <c r="E20" s="32"/>
      <c r="F20" s="32"/>
      <c r="G20" s="32"/>
      <c r="H20" s="32"/>
      <c r="I20" s="32"/>
      <c r="J20" s="32"/>
      <c r="K20" s="12"/>
      <c r="L20" s="13"/>
      <c r="M20" s="12"/>
      <c r="N20" s="13"/>
      <c r="O20" s="12"/>
      <c r="P20" s="13"/>
      <c r="Q20" s="12"/>
      <c r="R20" s="13"/>
      <c r="S20" s="12"/>
      <c r="T20" s="13"/>
      <c r="U20" s="12"/>
      <c r="V20" s="13"/>
      <c r="W20" s="12"/>
      <c r="X20" s="13"/>
      <c r="Y20" s="12"/>
      <c r="Z20" s="13"/>
      <c r="AA20" s="12"/>
      <c r="AB20" s="13"/>
      <c r="AC20" s="12"/>
      <c r="AD20" s="13"/>
    </row>
    <row r="21" spans="1:30" ht="20.100000000000001" customHeight="1" x14ac:dyDescent="0.3">
      <c r="A21" s="5"/>
      <c r="B21" s="10"/>
      <c r="C21" s="32"/>
      <c r="D21" s="32"/>
      <c r="E21" s="32"/>
      <c r="F21" s="32"/>
      <c r="G21" s="32"/>
      <c r="H21" s="32"/>
      <c r="I21" s="32"/>
      <c r="J21" s="32"/>
      <c r="K21" s="12"/>
      <c r="L21" s="13"/>
      <c r="M21" s="12"/>
      <c r="N21" s="13"/>
      <c r="O21" s="12"/>
      <c r="P21" s="13"/>
      <c r="Q21" s="12"/>
      <c r="R21" s="13"/>
      <c r="S21" s="12"/>
      <c r="T21" s="13"/>
      <c r="U21" s="12"/>
      <c r="V21" s="13"/>
      <c r="W21" s="12"/>
      <c r="X21" s="13"/>
      <c r="Y21" s="12"/>
      <c r="Z21" s="13"/>
      <c r="AA21" s="12"/>
      <c r="AB21" s="13"/>
      <c r="AC21" s="12"/>
      <c r="AD21" s="13"/>
    </row>
    <row r="22" spans="1:30" ht="20.100000000000001" customHeight="1" x14ac:dyDescent="0.3">
      <c r="A22" s="5"/>
      <c r="B22" s="10"/>
      <c r="C22" s="32"/>
      <c r="D22" s="32"/>
      <c r="E22" s="32"/>
      <c r="F22" s="32"/>
      <c r="G22" s="32"/>
      <c r="H22" s="32"/>
      <c r="I22" s="32"/>
      <c r="J22" s="32"/>
      <c r="K22" s="12"/>
      <c r="L22" s="13"/>
      <c r="M22" s="12"/>
      <c r="N22" s="13"/>
      <c r="O22" s="12"/>
      <c r="P22" s="13"/>
      <c r="Q22" s="12"/>
      <c r="R22" s="13"/>
      <c r="S22" s="12"/>
      <c r="T22" s="13"/>
      <c r="U22" s="12"/>
      <c r="V22" s="13"/>
      <c r="W22" s="12"/>
      <c r="X22" s="13"/>
      <c r="Y22" s="12"/>
      <c r="Z22" s="13"/>
      <c r="AA22" s="12"/>
      <c r="AB22" s="13"/>
      <c r="AC22" s="12"/>
      <c r="AD22" s="13"/>
    </row>
    <row r="23" spans="1:30" ht="20.100000000000001" customHeight="1" x14ac:dyDescent="0.3">
      <c r="A23" s="5"/>
      <c r="B23" s="10"/>
      <c r="C23" s="32"/>
      <c r="D23" s="32"/>
      <c r="E23" s="32"/>
      <c r="F23" s="32"/>
      <c r="G23" s="32"/>
      <c r="H23" s="32"/>
      <c r="I23" s="32"/>
      <c r="J23" s="32"/>
      <c r="K23" s="12"/>
      <c r="L23" s="13"/>
      <c r="M23" s="12"/>
      <c r="N23" s="13"/>
      <c r="O23" s="12"/>
      <c r="P23" s="13"/>
      <c r="Q23" s="12"/>
      <c r="R23" s="13"/>
      <c r="S23" s="12"/>
      <c r="T23" s="13"/>
      <c r="U23" s="12"/>
      <c r="V23" s="13"/>
      <c r="W23" s="12"/>
      <c r="X23" s="13"/>
      <c r="Y23" s="12"/>
      <c r="Z23" s="13"/>
      <c r="AA23" s="12"/>
      <c r="AB23" s="13"/>
      <c r="AC23" s="12"/>
      <c r="AD23" s="13"/>
    </row>
    <row r="24" spans="1:30" ht="20.100000000000001" customHeight="1" x14ac:dyDescent="0.3">
      <c r="A24" s="5"/>
      <c r="B24" s="10"/>
      <c r="C24" s="32"/>
      <c r="D24" s="32"/>
      <c r="E24" s="32"/>
      <c r="F24" s="32"/>
      <c r="G24" s="32"/>
      <c r="H24" s="32"/>
      <c r="I24" s="32"/>
      <c r="J24" s="32"/>
      <c r="K24" s="12"/>
      <c r="L24" s="13"/>
      <c r="M24" s="12"/>
      <c r="N24" s="13"/>
      <c r="O24" s="12"/>
      <c r="P24" s="13"/>
      <c r="Q24" s="12"/>
      <c r="R24" s="13"/>
      <c r="S24" s="12"/>
      <c r="T24" s="13"/>
      <c r="U24" s="12"/>
      <c r="V24" s="13"/>
      <c r="W24" s="12"/>
      <c r="X24" s="13"/>
      <c r="Y24" s="12"/>
      <c r="Z24" s="13"/>
      <c r="AA24" s="12"/>
      <c r="AB24" s="13"/>
      <c r="AC24" s="12"/>
      <c r="AD24" s="13"/>
    </row>
    <row r="25" spans="1:30" ht="20.100000000000001" customHeight="1" x14ac:dyDescent="0.3">
      <c r="A25" s="5"/>
      <c r="B25" s="10"/>
      <c r="C25" s="32"/>
      <c r="D25" s="32"/>
      <c r="E25" s="32"/>
      <c r="F25" s="32"/>
      <c r="G25" s="32"/>
      <c r="H25" s="32"/>
      <c r="I25" s="32"/>
      <c r="J25" s="32"/>
      <c r="K25" s="12"/>
      <c r="L25" s="13"/>
      <c r="M25" s="12"/>
      <c r="N25" s="13"/>
      <c r="O25" s="12"/>
      <c r="P25" s="13"/>
      <c r="Q25" s="12"/>
      <c r="R25" s="13"/>
      <c r="S25" s="12"/>
      <c r="T25" s="13"/>
      <c r="U25" s="12"/>
      <c r="V25" s="13"/>
      <c r="W25" s="12"/>
      <c r="X25" s="13"/>
      <c r="Y25" s="12"/>
      <c r="Z25" s="13"/>
      <c r="AA25" s="12"/>
      <c r="AB25" s="13"/>
      <c r="AC25" s="12"/>
      <c r="AD25" s="13"/>
    </row>
    <row r="26" spans="1:30" ht="20.100000000000001" customHeight="1" x14ac:dyDescent="0.3">
      <c r="A26" s="5"/>
      <c r="B26" s="10"/>
      <c r="C26" s="32"/>
      <c r="D26" s="32"/>
      <c r="E26" s="32"/>
      <c r="F26" s="32"/>
      <c r="G26" s="32"/>
      <c r="H26" s="32"/>
      <c r="I26" s="32"/>
      <c r="J26" s="32"/>
      <c r="K26" s="12"/>
      <c r="L26" s="13"/>
      <c r="M26" s="12"/>
      <c r="N26" s="13"/>
      <c r="O26" s="12"/>
      <c r="P26" s="13"/>
      <c r="Q26" s="12"/>
      <c r="R26" s="13"/>
      <c r="S26" s="12"/>
      <c r="T26" s="13"/>
      <c r="U26" s="12"/>
      <c r="V26" s="13"/>
      <c r="W26" s="12"/>
      <c r="X26" s="13"/>
      <c r="Y26" s="12"/>
      <c r="Z26" s="13"/>
      <c r="AA26" s="12"/>
      <c r="AB26" s="13"/>
      <c r="AC26" s="12"/>
      <c r="AD26" s="13"/>
    </row>
    <row r="27" spans="1:30" ht="20.100000000000001" customHeight="1" x14ac:dyDescent="0.3">
      <c r="A27" s="5"/>
      <c r="B27" s="10"/>
      <c r="C27" s="32"/>
      <c r="D27" s="32"/>
      <c r="E27" s="32"/>
      <c r="F27" s="32"/>
      <c r="G27" s="32"/>
      <c r="H27" s="32"/>
      <c r="I27" s="32"/>
      <c r="J27" s="32"/>
      <c r="K27" s="12"/>
      <c r="L27" s="13"/>
      <c r="M27" s="12"/>
      <c r="N27" s="13"/>
      <c r="O27" s="12"/>
      <c r="P27" s="13"/>
      <c r="Q27" s="12"/>
      <c r="R27" s="13"/>
      <c r="S27" s="12"/>
      <c r="T27" s="13"/>
      <c r="U27" s="12"/>
      <c r="V27" s="13"/>
      <c r="W27" s="12"/>
      <c r="X27" s="13"/>
      <c r="Y27" s="12"/>
      <c r="Z27" s="13"/>
      <c r="AA27" s="12"/>
      <c r="AB27" s="13"/>
      <c r="AC27" s="12"/>
      <c r="AD27" s="13"/>
    </row>
    <row r="28" spans="1:30" ht="20.100000000000001" customHeight="1" x14ac:dyDescent="0.3">
      <c r="A28" s="5"/>
      <c r="B28" s="10"/>
      <c r="C28" s="32"/>
      <c r="D28" s="32"/>
      <c r="E28" s="32"/>
      <c r="F28" s="32"/>
      <c r="G28" s="32"/>
      <c r="H28" s="32"/>
      <c r="I28" s="32"/>
      <c r="J28" s="32"/>
      <c r="K28" s="12"/>
      <c r="L28" s="13"/>
      <c r="M28" s="12"/>
      <c r="N28" s="13"/>
      <c r="O28" s="12"/>
      <c r="P28" s="13"/>
      <c r="Q28" s="12"/>
      <c r="R28" s="13"/>
      <c r="S28" s="12"/>
      <c r="T28" s="13"/>
      <c r="U28" s="12"/>
      <c r="V28" s="13"/>
      <c r="W28" s="12"/>
      <c r="X28" s="13"/>
      <c r="Y28" s="12"/>
      <c r="Z28" s="13"/>
      <c r="AA28" s="12"/>
      <c r="AB28" s="13"/>
      <c r="AC28" s="12"/>
      <c r="AD28" s="13"/>
    </row>
    <row r="29" spans="1:30" ht="20.100000000000001" customHeight="1" x14ac:dyDescent="0.3">
      <c r="A29" s="5"/>
      <c r="B29" s="10"/>
      <c r="C29" s="32"/>
      <c r="D29" s="32"/>
      <c r="E29" s="32"/>
      <c r="F29" s="32"/>
      <c r="G29" s="32"/>
      <c r="H29" s="32"/>
      <c r="I29" s="32"/>
      <c r="J29" s="32"/>
      <c r="K29" s="12"/>
      <c r="L29" s="13"/>
      <c r="M29" s="12"/>
      <c r="N29" s="13"/>
      <c r="O29" s="12"/>
      <c r="P29" s="13"/>
      <c r="Q29" s="12"/>
      <c r="R29" s="13"/>
      <c r="S29" s="12"/>
      <c r="T29" s="13"/>
      <c r="U29" s="12"/>
      <c r="V29" s="13"/>
      <c r="W29" s="12"/>
      <c r="X29" s="13"/>
      <c r="Y29" s="12"/>
      <c r="Z29" s="13"/>
      <c r="AA29" s="12"/>
      <c r="AB29" s="13"/>
      <c r="AC29" s="12"/>
      <c r="AD29" s="13"/>
    </row>
    <row r="30" spans="1:30" ht="17.25" thickBot="1" x14ac:dyDescent="0.35">
      <c r="C30" s="33"/>
      <c r="D30" s="33"/>
      <c r="E30" s="33"/>
      <c r="F30" s="33"/>
      <c r="G30" s="33"/>
      <c r="H30" s="33"/>
      <c r="I30" s="33"/>
      <c r="J30" s="33"/>
      <c r="K30" s="12"/>
      <c r="L30" s="13"/>
      <c r="M30" s="12"/>
      <c r="N30" s="13"/>
      <c r="O30" s="12"/>
      <c r="P30" s="13"/>
      <c r="Q30" s="12"/>
      <c r="R30" s="13"/>
      <c r="S30" s="12"/>
      <c r="T30" s="13"/>
      <c r="U30" s="12"/>
      <c r="V30" s="13"/>
      <c r="W30" s="12"/>
      <c r="X30" s="13"/>
      <c r="Y30" s="12"/>
      <c r="Z30" s="13"/>
      <c r="AA30" s="12"/>
      <c r="AB30" s="13"/>
      <c r="AC30" s="12"/>
      <c r="AD30" s="13"/>
    </row>
    <row r="31" spans="1:30" ht="18" thickTop="1" thickBot="1" x14ac:dyDescent="0.35">
      <c r="B31" s="1" t="s">
        <v>10</v>
      </c>
      <c r="C31" s="26">
        <f>SUM(C12:C29)</f>
        <v>14</v>
      </c>
      <c r="D31" s="26">
        <f t="shared" ref="D31:J31" si="2">SUM(D12:D29)</f>
        <v>8</v>
      </c>
      <c r="E31" s="26">
        <f t="shared" si="2"/>
        <v>1</v>
      </c>
      <c r="F31" s="26">
        <f t="shared" si="2"/>
        <v>0</v>
      </c>
      <c r="G31" s="26">
        <f t="shared" si="2"/>
        <v>0</v>
      </c>
      <c r="H31" s="26">
        <f t="shared" si="2"/>
        <v>0</v>
      </c>
      <c r="I31" s="26">
        <f t="shared" si="2"/>
        <v>0</v>
      </c>
      <c r="J31" s="26">
        <f t="shared" si="2"/>
        <v>0</v>
      </c>
      <c r="K31" s="12"/>
      <c r="L31" s="14"/>
      <c r="M31" s="12"/>
      <c r="N31" s="14"/>
      <c r="O31" s="12"/>
      <c r="P31" s="14"/>
      <c r="Q31" s="12"/>
      <c r="R31" s="14"/>
      <c r="S31" s="12"/>
      <c r="T31" s="14"/>
      <c r="U31" s="12"/>
      <c r="V31" s="14"/>
      <c r="W31" s="12"/>
      <c r="X31" s="14"/>
      <c r="Y31" s="12"/>
      <c r="Z31" s="14"/>
      <c r="AA31" s="12"/>
      <c r="AB31" s="14"/>
      <c r="AC31" s="12"/>
      <c r="AD31" s="14"/>
    </row>
    <row r="32" spans="1:30" ht="18" thickTop="1" thickBot="1" x14ac:dyDescent="0.35">
      <c r="B32" s="1" t="s">
        <v>11</v>
      </c>
      <c r="C32" s="4">
        <f>C31</f>
        <v>14</v>
      </c>
      <c r="D32" s="4">
        <f t="shared" ref="D32:J32" si="3">D31</f>
        <v>8</v>
      </c>
      <c r="E32" s="4">
        <f t="shared" si="3"/>
        <v>1</v>
      </c>
      <c r="F32" s="4">
        <f t="shared" si="3"/>
        <v>0</v>
      </c>
      <c r="G32" s="4">
        <f t="shared" si="3"/>
        <v>0</v>
      </c>
      <c r="H32" s="4">
        <f t="shared" si="3"/>
        <v>0</v>
      </c>
      <c r="I32" s="4">
        <f t="shared" si="3"/>
        <v>0</v>
      </c>
      <c r="J32" s="4">
        <f t="shared" si="3"/>
        <v>0</v>
      </c>
      <c r="K32" s="12"/>
      <c r="L32" s="14"/>
      <c r="M32" s="12"/>
      <c r="N32" s="14"/>
      <c r="O32" s="12"/>
      <c r="P32" s="14"/>
      <c r="Q32" s="12"/>
      <c r="R32" s="14"/>
      <c r="S32" s="12"/>
      <c r="T32" s="14"/>
      <c r="U32" s="12"/>
      <c r="V32" s="14"/>
      <c r="W32" s="12"/>
      <c r="X32" s="14"/>
      <c r="Y32" s="12"/>
      <c r="Z32" s="14"/>
      <c r="AA32" s="12"/>
      <c r="AB32" s="14"/>
      <c r="AC32" s="12"/>
      <c r="AD32" s="14"/>
    </row>
    <row r="33" spans="2:30" ht="18" thickTop="1" thickBot="1" x14ac:dyDescent="0.35">
      <c r="B33" s="1"/>
      <c r="C33" s="4"/>
      <c r="D33" s="4"/>
      <c r="E33" s="4"/>
      <c r="F33" s="4"/>
      <c r="G33" s="4"/>
      <c r="H33" s="4"/>
      <c r="I33" s="4"/>
      <c r="J33" s="4"/>
      <c r="K33" s="12"/>
      <c r="L33" s="14"/>
      <c r="M33" s="12"/>
      <c r="N33" s="14"/>
      <c r="O33" s="12"/>
      <c r="P33" s="14"/>
      <c r="Q33" s="12"/>
      <c r="R33" s="14"/>
      <c r="S33" s="12"/>
      <c r="T33" s="14"/>
      <c r="U33" s="12"/>
      <c r="V33" s="14"/>
      <c r="W33" s="12"/>
      <c r="X33" s="14"/>
      <c r="Y33" s="12"/>
      <c r="Z33" s="14"/>
      <c r="AA33" s="12"/>
      <c r="AB33" s="14"/>
      <c r="AC33" s="12"/>
      <c r="AD33" s="14"/>
    </row>
    <row r="34" spans="2:30" ht="18" thickTop="1" thickBot="1" x14ac:dyDescent="0.35">
      <c r="B34" s="1" t="s">
        <v>3</v>
      </c>
      <c r="C34" s="2">
        <f>C31*250</f>
        <v>3500</v>
      </c>
      <c r="D34" s="2">
        <f t="shared" ref="D34:J34" si="4">D31*250</f>
        <v>2000</v>
      </c>
      <c r="E34" s="2">
        <f t="shared" si="4"/>
        <v>250</v>
      </c>
      <c r="F34" s="2">
        <f t="shared" si="4"/>
        <v>0</v>
      </c>
      <c r="G34" s="2">
        <f t="shared" si="4"/>
        <v>0</v>
      </c>
      <c r="H34" s="2">
        <f t="shared" si="4"/>
        <v>0</v>
      </c>
      <c r="I34" s="2">
        <f t="shared" si="4"/>
        <v>0</v>
      </c>
      <c r="J34" s="2">
        <f t="shared" si="4"/>
        <v>0</v>
      </c>
      <c r="K34" s="12"/>
      <c r="L34" s="13"/>
      <c r="M34" s="12"/>
      <c r="N34" s="13"/>
      <c r="O34" s="12"/>
      <c r="P34" s="13"/>
      <c r="Q34" s="12"/>
      <c r="R34" s="13"/>
      <c r="S34" s="12"/>
      <c r="T34" s="13"/>
      <c r="U34" s="12"/>
      <c r="V34" s="13"/>
      <c r="W34" s="12"/>
      <c r="X34" s="13"/>
      <c r="Y34" s="12"/>
      <c r="Z34" s="13"/>
      <c r="AA34" s="12"/>
      <c r="AB34" s="13"/>
      <c r="AC34" s="12"/>
      <c r="AD34" s="13"/>
    </row>
    <row r="35" spans="2:30" ht="18" thickTop="1" thickBot="1" x14ac:dyDescent="0.35">
      <c r="B35" s="1" t="s">
        <v>4</v>
      </c>
      <c r="C35" s="2">
        <f>C34</f>
        <v>3500</v>
      </c>
      <c r="D35" s="2">
        <f t="shared" ref="D35:J35" si="5">C35+D34</f>
        <v>5500</v>
      </c>
      <c r="E35" s="2">
        <f t="shared" si="5"/>
        <v>5750</v>
      </c>
      <c r="F35" s="2">
        <f t="shared" si="5"/>
        <v>5750</v>
      </c>
      <c r="G35" s="2">
        <f t="shared" si="5"/>
        <v>5750</v>
      </c>
      <c r="H35" s="2">
        <f t="shared" si="5"/>
        <v>5750</v>
      </c>
      <c r="I35" s="2">
        <f t="shared" si="5"/>
        <v>5750</v>
      </c>
      <c r="J35" s="2">
        <f t="shared" si="5"/>
        <v>5750</v>
      </c>
      <c r="K35" s="12"/>
      <c r="L35" s="13"/>
      <c r="M35" s="12"/>
      <c r="N35" s="13"/>
      <c r="O35" s="12"/>
      <c r="P35" s="13"/>
      <c r="Q35" s="12"/>
      <c r="R35" s="13"/>
      <c r="S35" s="12"/>
      <c r="T35" s="13"/>
      <c r="U35" s="12"/>
      <c r="V35" s="13"/>
      <c r="W35" s="12"/>
      <c r="X35" s="13"/>
      <c r="Y35" s="12"/>
      <c r="Z35" s="13"/>
      <c r="AA35" s="12"/>
      <c r="AB35" s="13"/>
      <c r="AC35" s="12"/>
      <c r="AD35" s="13"/>
    </row>
    <row r="36" spans="2:30" ht="18" thickTop="1" thickBot="1" x14ac:dyDescent="0.35">
      <c r="B36" s="1" t="s">
        <v>5</v>
      </c>
      <c r="C36" s="2">
        <f>H4-C34</f>
        <v>12500</v>
      </c>
      <c r="D36" s="2">
        <f>C36-D34</f>
        <v>10500</v>
      </c>
      <c r="E36" s="2">
        <f>D36-E34</f>
        <v>10250</v>
      </c>
      <c r="F36" s="2">
        <f t="shared" ref="F36:J36" si="6">E36-F34</f>
        <v>10250</v>
      </c>
      <c r="G36" s="2">
        <f t="shared" si="6"/>
        <v>10250</v>
      </c>
      <c r="H36" s="2">
        <f t="shared" si="6"/>
        <v>10250</v>
      </c>
      <c r="I36" s="2">
        <f t="shared" si="6"/>
        <v>10250</v>
      </c>
      <c r="J36" s="2">
        <f t="shared" si="6"/>
        <v>10250</v>
      </c>
      <c r="K36" s="12"/>
      <c r="L36" s="17"/>
      <c r="M36" s="12"/>
      <c r="N36" s="17"/>
      <c r="O36" s="12"/>
      <c r="P36" s="13"/>
      <c r="Q36" s="12"/>
      <c r="R36" s="13"/>
      <c r="S36" s="12"/>
      <c r="T36" s="13"/>
      <c r="U36" s="12"/>
      <c r="V36" s="13"/>
      <c r="W36" s="12"/>
      <c r="X36" s="13"/>
      <c r="Y36" s="12"/>
      <c r="Z36" s="13"/>
      <c r="AA36" s="12"/>
      <c r="AB36" s="13"/>
      <c r="AC36" s="12"/>
      <c r="AD36" s="13"/>
    </row>
    <row r="37" spans="2:30" ht="18" thickTop="1" thickBot="1" x14ac:dyDescent="0.35">
      <c r="B37" s="1"/>
      <c r="C37" s="24">
        <f t="shared" ref="C37:J37" si="7">C35/$H4</f>
        <v>0.21875</v>
      </c>
      <c r="D37" s="24">
        <f t="shared" si="7"/>
        <v>0.34375</v>
      </c>
      <c r="E37" s="24">
        <f t="shared" si="7"/>
        <v>0.359375</v>
      </c>
      <c r="F37" s="24">
        <f t="shared" si="7"/>
        <v>0.359375</v>
      </c>
      <c r="G37" s="24">
        <f t="shared" si="7"/>
        <v>0.359375</v>
      </c>
      <c r="H37" s="24">
        <f t="shared" si="7"/>
        <v>0.359375</v>
      </c>
      <c r="I37" s="24">
        <f t="shared" si="7"/>
        <v>0.359375</v>
      </c>
      <c r="J37" s="24">
        <f t="shared" si="7"/>
        <v>0.359375</v>
      </c>
      <c r="K37" s="12"/>
      <c r="L37" s="13"/>
      <c r="M37" s="12"/>
      <c r="N37" s="18"/>
      <c r="O37" s="12"/>
      <c r="P37" s="13"/>
      <c r="Q37" s="12"/>
      <c r="R37" s="13"/>
      <c r="S37" s="12"/>
      <c r="T37" s="13"/>
      <c r="U37" s="12"/>
      <c r="V37" s="13"/>
      <c r="W37" s="12"/>
      <c r="X37" s="13"/>
      <c r="Y37" s="12"/>
      <c r="Z37" s="13"/>
      <c r="AA37" s="12"/>
      <c r="AB37" s="13"/>
      <c r="AC37" s="12"/>
      <c r="AD37" s="13"/>
    </row>
    <row r="38" spans="2:30" ht="20.100000000000001" customHeight="1" thickTop="1" thickBot="1" x14ac:dyDescent="0.35">
      <c r="B38" s="1" t="s">
        <v>6</v>
      </c>
      <c r="C38" s="19"/>
      <c r="D38" s="19"/>
      <c r="E38" s="19"/>
      <c r="F38" s="19"/>
      <c r="G38" s="19"/>
      <c r="H38" s="19"/>
      <c r="I38" s="19"/>
      <c r="J38" s="19"/>
      <c r="K38" s="12"/>
      <c r="L38" s="16"/>
      <c r="M38" s="12"/>
      <c r="N38" s="16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</row>
    <row r="39" spans="2:30" ht="20.100000000000001" customHeight="1" thickTop="1" thickBot="1" x14ac:dyDescent="0.35">
      <c r="B39" s="1" t="s">
        <v>7</v>
      </c>
      <c r="C39" s="20"/>
      <c r="D39" s="20"/>
      <c r="E39" s="20"/>
      <c r="F39" s="20"/>
      <c r="G39" s="20"/>
      <c r="H39" s="20"/>
      <c r="I39" s="20"/>
      <c r="J39" s="20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</row>
    <row r="40" spans="2:30" ht="20.100000000000001" customHeight="1" thickTop="1" thickBot="1" x14ac:dyDescent="0.35">
      <c r="B40" s="3" t="s">
        <v>9</v>
      </c>
      <c r="C40" s="8"/>
      <c r="D40" s="8"/>
      <c r="E40" s="8"/>
      <c r="F40" s="8"/>
      <c r="G40" s="8"/>
      <c r="H40" s="8"/>
      <c r="I40" s="8"/>
      <c r="J40" s="8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</row>
    <row r="41" spans="2:30" ht="20.100000000000001" customHeight="1" thickTop="1" thickBot="1" x14ac:dyDescent="0.35">
      <c r="B41" s="3" t="s">
        <v>7</v>
      </c>
      <c r="C41" s="1"/>
      <c r="D41" s="1"/>
      <c r="E41" s="1"/>
      <c r="F41" s="1"/>
      <c r="G41" s="1"/>
      <c r="H41" s="1"/>
      <c r="I41" s="1"/>
      <c r="J41" s="1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</row>
    <row r="42" spans="2:30" ht="17.25" thickTop="1" x14ac:dyDescent="0.3"/>
  </sheetData>
  <mergeCells count="4">
    <mergeCell ref="P1:R1"/>
    <mergeCell ref="P2:Q2"/>
    <mergeCell ref="A4:B4"/>
    <mergeCell ref="O4:P4"/>
  </mergeCells>
  <conditionalFormatting sqref="B1">
    <cfRule type="containsText" dxfId="2" priority="1" operator="containsText" text="D0">
      <formula>NOT(ISERROR(SEARCH("D0",B1)))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2"/>
  <sheetViews>
    <sheetView showGridLines="0" workbookViewId="0">
      <selection activeCell="E12" sqref="E12"/>
    </sheetView>
  </sheetViews>
  <sheetFormatPr baseColWidth="10" defaultRowHeight="16.5" x14ac:dyDescent="0.3"/>
  <cols>
    <col min="1" max="1" width="20.75" bestFit="1" customWidth="1"/>
    <col min="2" max="2" width="16" customWidth="1"/>
    <col min="3" max="3" width="13.75" customWidth="1"/>
    <col min="4" max="6" width="10.375" customWidth="1"/>
    <col min="7" max="10" width="11" customWidth="1"/>
    <col min="11" max="11" width="17.875" customWidth="1"/>
    <col min="12" max="12" width="12" customWidth="1"/>
    <col min="13" max="13" width="17.875" customWidth="1"/>
    <col min="14" max="14" width="12" customWidth="1"/>
    <col min="15" max="15" width="22.375" customWidth="1"/>
    <col min="16" max="16" width="12.375" customWidth="1"/>
    <col min="17" max="17" width="13.75" customWidth="1"/>
    <col min="18" max="18" width="17.875" customWidth="1"/>
    <col min="19" max="19" width="11.5" customWidth="1"/>
    <col min="20" max="20" width="17.875" customWidth="1"/>
    <col min="21" max="21" width="11.5" customWidth="1"/>
    <col min="22" max="22" width="17.875" customWidth="1"/>
    <col min="24" max="24" width="17.875" customWidth="1"/>
    <col min="26" max="26" width="17.375" customWidth="1"/>
    <col min="28" max="28" width="17.375" customWidth="1"/>
    <col min="30" max="30" width="17.375" customWidth="1"/>
    <col min="31" max="31" width="12" customWidth="1"/>
    <col min="32" max="32" width="17.375" customWidth="1"/>
  </cols>
  <sheetData>
    <row r="1" spans="1:47" ht="20.25" x14ac:dyDescent="0.3">
      <c r="A1" s="48" t="s">
        <v>0</v>
      </c>
      <c r="B1" s="49" t="s">
        <v>15</v>
      </c>
      <c r="C1" s="50" t="e">
        <f>VLOOKUP(B1,[1]CHANTIERS!$1:$1048576,2,FALSE)</f>
        <v>#N/A</v>
      </c>
      <c r="D1" s="48"/>
      <c r="E1" s="48"/>
      <c r="F1" s="48"/>
      <c r="G1" s="48"/>
      <c r="H1" s="48"/>
      <c r="I1" s="48"/>
      <c r="J1" s="48"/>
      <c r="O1" s="12"/>
      <c r="P1" s="67"/>
      <c r="Q1" s="67"/>
      <c r="R1" s="67"/>
      <c r="S1" s="15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</row>
    <row r="2" spans="1:47" x14ac:dyDescent="0.3">
      <c r="C2" s="11"/>
      <c r="O2" s="12"/>
      <c r="P2" s="65"/>
      <c r="Q2" s="65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</row>
    <row r="3" spans="1:47" ht="17.25" thickBot="1" x14ac:dyDescent="0.35">
      <c r="A3" t="s">
        <v>21</v>
      </c>
      <c r="G3" s="34" t="s">
        <v>35</v>
      </c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</row>
    <row r="4" spans="1:47" ht="17.25" thickTop="1" x14ac:dyDescent="0.3">
      <c r="A4" s="64" t="s">
        <v>1</v>
      </c>
      <c r="B4" s="64"/>
      <c r="G4" s="51" t="s">
        <v>8</v>
      </c>
      <c r="H4" s="52">
        <v>50000</v>
      </c>
      <c r="O4" s="66"/>
      <c r="P4" s="66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</row>
    <row r="5" spans="1:47" x14ac:dyDescent="0.3">
      <c r="A5" t="s">
        <v>22</v>
      </c>
      <c r="C5" s="7">
        <f ca="1">TODAY()</f>
        <v>43798</v>
      </c>
      <c r="G5" s="53" t="s">
        <v>33</v>
      </c>
      <c r="H5" s="54">
        <v>5000</v>
      </c>
      <c r="O5" s="12"/>
      <c r="P5" s="12"/>
      <c r="Q5" s="16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</row>
    <row r="6" spans="1:47" ht="17.25" thickBot="1" x14ac:dyDescent="0.35">
      <c r="G6" s="55" t="s">
        <v>34</v>
      </c>
      <c r="H6" s="56">
        <v>45000</v>
      </c>
      <c r="O6" s="12"/>
      <c r="P6" s="13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</row>
    <row r="7" spans="1:47" ht="17.25" thickTop="1" x14ac:dyDescent="0.3">
      <c r="G7" s="12"/>
      <c r="H7" s="13"/>
      <c r="O7" s="12"/>
      <c r="P7" s="13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</row>
    <row r="8" spans="1:47" ht="17.25" thickBot="1" x14ac:dyDescent="0.35">
      <c r="C8" s="21">
        <v>43739</v>
      </c>
      <c r="J8" s="7"/>
      <c r="L8" s="7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</row>
    <row r="9" spans="1:47" x14ac:dyDescent="0.3">
      <c r="C9" s="27">
        <f>_xlfn.ISOWEEKNUM(C8)</f>
        <v>40</v>
      </c>
      <c r="D9" s="27">
        <f>C9+1</f>
        <v>41</v>
      </c>
      <c r="E9" s="27">
        <f t="shared" ref="E9:J9" si="0">D9+1</f>
        <v>42</v>
      </c>
      <c r="F9" s="27">
        <f t="shared" si="0"/>
        <v>43</v>
      </c>
      <c r="G9" s="27">
        <f t="shared" si="0"/>
        <v>44</v>
      </c>
      <c r="H9" s="27">
        <f t="shared" si="0"/>
        <v>45</v>
      </c>
      <c r="I9" s="27">
        <f t="shared" si="0"/>
        <v>46</v>
      </c>
      <c r="J9" s="27">
        <f t="shared" si="0"/>
        <v>47</v>
      </c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</row>
    <row r="10" spans="1:47" ht="17.25" thickBot="1" x14ac:dyDescent="0.35">
      <c r="C10" s="28"/>
      <c r="D10" s="28"/>
      <c r="E10" s="28"/>
      <c r="F10" s="28"/>
      <c r="G10" s="28"/>
      <c r="H10" s="28"/>
      <c r="I10" s="28"/>
      <c r="J10" s="28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</row>
    <row r="11" spans="1:47" ht="18" thickTop="1" thickBot="1" x14ac:dyDescent="0.35">
      <c r="A11" s="6" t="s">
        <v>12</v>
      </c>
      <c r="B11" s="25" t="s">
        <v>11</v>
      </c>
      <c r="C11" s="29" t="s">
        <v>2</v>
      </c>
      <c r="D11" s="29" t="s">
        <v>2</v>
      </c>
      <c r="E11" s="29" t="s">
        <v>2</v>
      </c>
      <c r="F11" s="29" t="s">
        <v>2</v>
      </c>
      <c r="G11" s="29" t="s">
        <v>2</v>
      </c>
      <c r="H11" s="29" t="s">
        <v>2</v>
      </c>
      <c r="I11" s="29" t="s">
        <v>2</v>
      </c>
      <c r="J11" s="29" t="s">
        <v>2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</row>
    <row r="12" spans="1:47" ht="20.100000000000001" customHeight="1" thickTop="1" x14ac:dyDescent="0.3">
      <c r="A12" s="5" t="s">
        <v>16</v>
      </c>
      <c r="B12" s="10">
        <f>SUM(C12:J12)</f>
        <v>15</v>
      </c>
      <c r="C12" s="30">
        <v>5</v>
      </c>
      <c r="D12" s="30">
        <v>10</v>
      </c>
      <c r="E12" s="30"/>
      <c r="F12" s="30"/>
      <c r="G12" s="30"/>
      <c r="H12" s="30"/>
      <c r="I12" s="30"/>
      <c r="J12" s="30"/>
      <c r="K12" s="12"/>
      <c r="L12" s="13"/>
      <c r="M12" s="12"/>
      <c r="N12" s="13"/>
      <c r="O12" s="12"/>
      <c r="P12" s="13"/>
      <c r="Q12" s="12"/>
      <c r="R12" s="13"/>
      <c r="S12" s="12"/>
      <c r="T12" s="13"/>
      <c r="U12" s="12"/>
      <c r="V12" s="13"/>
      <c r="W12" s="12"/>
      <c r="X12" s="13"/>
      <c r="Y12" s="12"/>
      <c r="Z12" s="13"/>
      <c r="AA12" s="12"/>
      <c r="AB12" s="13"/>
      <c r="AC12" s="12"/>
      <c r="AD12" s="13"/>
    </row>
    <row r="13" spans="1:47" ht="20.100000000000001" customHeight="1" x14ac:dyDescent="0.3">
      <c r="A13" s="5" t="s">
        <v>17</v>
      </c>
      <c r="B13" s="10">
        <f t="shared" ref="B13:B18" si="1">SUM(C13:J13)</f>
        <v>15</v>
      </c>
      <c r="C13" s="31">
        <v>5</v>
      </c>
      <c r="D13" s="31">
        <v>10</v>
      </c>
      <c r="E13" s="31"/>
      <c r="F13" s="31"/>
      <c r="G13" s="31"/>
      <c r="H13" s="31"/>
      <c r="I13" s="31"/>
      <c r="J13" s="31"/>
      <c r="K13" s="12"/>
      <c r="L13" s="13"/>
      <c r="M13" s="12"/>
      <c r="N13" s="13"/>
      <c r="O13" s="12"/>
      <c r="P13" s="13"/>
      <c r="Q13" s="12"/>
      <c r="R13" s="13"/>
      <c r="S13" s="12"/>
      <c r="T13" s="13"/>
      <c r="U13" s="12"/>
      <c r="V13" s="13"/>
      <c r="W13" s="12"/>
      <c r="X13" s="13"/>
      <c r="Y13" s="12"/>
      <c r="Z13" s="13"/>
      <c r="AA13" s="12"/>
      <c r="AB13" s="13"/>
      <c r="AC13" s="12"/>
      <c r="AD13" s="13"/>
    </row>
    <row r="14" spans="1:47" ht="20.100000000000001" customHeight="1" x14ac:dyDescent="0.3">
      <c r="A14" s="5" t="s">
        <v>18</v>
      </c>
      <c r="B14" s="10">
        <f t="shared" si="1"/>
        <v>15</v>
      </c>
      <c r="C14" s="32">
        <v>5</v>
      </c>
      <c r="D14" s="32">
        <v>10</v>
      </c>
      <c r="E14" s="32"/>
      <c r="F14" s="32"/>
      <c r="G14" s="32"/>
      <c r="H14" s="32"/>
      <c r="I14" s="32"/>
      <c r="J14" s="32"/>
      <c r="K14" s="12"/>
      <c r="L14" s="13"/>
      <c r="M14" s="12"/>
      <c r="N14" s="13"/>
      <c r="O14" s="12"/>
      <c r="P14" s="13"/>
      <c r="Q14" s="12"/>
      <c r="R14" s="13"/>
      <c r="S14" s="12"/>
      <c r="T14" s="13"/>
      <c r="U14" s="12"/>
      <c r="V14" s="13"/>
      <c r="W14" s="12"/>
      <c r="X14" s="13"/>
      <c r="Y14" s="12"/>
      <c r="Z14" s="13"/>
      <c r="AA14" s="12"/>
      <c r="AB14" s="13"/>
      <c r="AC14" s="12"/>
      <c r="AD14" s="13"/>
    </row>
    <row r="15" spans="1:47" ht="20.100000000000001" customHeight="1" x14ac:dyDescent="0.3">
      <c r="A15" s="5" t="s">
        <v>19</v>
      </c>
      <c r="B15" s="10">
        <f t="shared" si="1"/>
        <v>15</v>
      </c>
      <c r="C15" s="32">
        <v>5</v>
      </c>
      <c r="D15" s="32">
        <v>10</v>
      </c>
      <c r="E15" s="32"/>
      <c r="F15" s="32"/>
      <c r="G15" s="32"/>
      <c r="H15" s="32"/>
      <c r="I15" s="32"/>
      <c r="J15" s="32"/>
      <c r="K15" s="12"/>
      <c r="L15" s="13"/>
      <c r="M15" s="12"/>
      <c r="N15" s="13"/>
      <c r="O15" s="12"/>
      <c r="P15" s="13"/>
      <c r="Q15" s="12"/>
      <c r="R15" s="13"/>
      <c r="S15" s="12"/>
      <c r="T15" s="13"/>
      <c r="U15" s="12"/>
      <c r="V15" s="13"/>
      <c r="W15" s="12"/>
      <c r="X15" s="13"/>
      <c r="Y15" s="12"/>
      <c r="Z15" s="13"/>
      <c r="AA15" s="12"/>
      <c r="AB15" s="13"/>
      <c r="AC15" s="12"/>
      <c r="AD15" s="13"/>
    </row>
    <row r="16" spans="1:47" ht="20.100000000000001" customHeight="1" x14ac:dyDescent="0.3">
      <c r="A16" s="5" t="s">
        <v>20</v>
      </c>
      <c r="B16" s="10">
        <f t="shared" si="1"/>
        <v>0</v>
      </c>
      <c r="C16" s="32"/>
      <c r="D16" s="32"/>
      <c r="E16" s="32"/>
      <c r="F16" s="32"/>
      <c r="G16" s="32"/>
      <c r="H16" s="32"/>
      <c r="I16" s="32"/>
      <c r="J16" s="32"/>
      <c r="K16" s="12"/>
      <c r="L16" s="13"/>
      <c r="M16" s="12"/>
      <c r="N16" s="13"/>
      <c r="O16" s="12"/>
      <c r="P16" s="13"/>
      <c r="Q16" s="12"/>
      <c r="R16" s="13"/>
      <c r="S16" s="12"/>
      <c r="T16" s="13"/>
      <c r="U16" s="12"/>
      <c r="V16" s="13"/>
      <c r="W16" s="12"/>
      <c r="X16" s="13"/>
      <c r="Y16" s="12"/>
      <c r="Z16" s="13"/>
      <c r="AA16" s="12"/>
      <c r="AB16" s="13"/>
      <c r="AC16" s="12"/>
      <c r="AD16" s="13"/>
    </row>
    <row r="17" spans="1:30" ht="20.100000000000001" customHeight="1" x14ac:dyDescent="0.3">
      <c r="A17" s="5" t="s">
        <v>30</v>
      </c>
      <c r="B17" s="10">
        <f t="shared" si="1"/>
        <v>0</v>
      </c>
      <c r="C17" s="32"/>
      <c r="D17" s="32"/>
      <c r="E17" s="32"/>
      <c r="F17" s="32"/>
      <c r="G17" s="32"/>
      <c r="H17" s="32"/>
      <c r="I17" s="32"/>
      <c r="J17" s="32"/>
      <c r="K17" s="12"/>
      <c r="L17" s="13"/>
      <c r="M17" s="12"/>
      <c r="N17" s="13"/>
      <c r="O17" s="12"/>
      <c r="P17" s="13"/>
      <c r="Q17" s="12"/>
      <c r="R17" s="13"/>
      <c r="S17" s="12"/>
      <c r="T17" s="13"/>
      <c r="U17" s="12"/>
      <c r="V17" s="13"/>
      <c r="W17" s="12"/>
      <c r="X17" s="13"/>
      <c r="Y17" s="12"/>
      <c r="Z17" s="13"/>
      <c r="AA17" s="12"/>
      <c r="AB17" s="13"/>
      <c r="AC17" s="12"/>
      <c r="AD17" s="13"/>
    </row>
    <row r="18" spans="1:30" ht="20.100000000000001" customHeight="1" x14ac:dyDescent="0.3">
      <c r="A18" s="5" t="s">
        <v>31</v>
      </c>
      <c r="B18" s="10">
        <f t="shared" si="1"/>
        <v>0</v>
      </c>
      <c r="C18" s="32"/>
      <c r="D18" s="32"/>
      <c r="E18" s="32"/>
      <c r="F18" s="32"/>
      <c r="G18" s="32"/>
      <c r="H18" s="32"/>
      <c r="I18" s="32"/>
      <c r="J18" s="32"/>
      <c r="K18" s="12"/>
      <c r="L18" s="13"/>
      <c r="M18" s="12"/>
      <c r="N18" s="13"/>
      <c r="O18" s="12"/>
      <c r="P18" s="13"/>
      <c r="Q18" s="12"/>
      <c r="R18" s="13"/>
      <c r="S18" s="12"/>
      <c r="T18" s="13"/>
      <c r="U18" s="12"/>
      <c r="V18" s="13"/>
      <c r="W18" s="12"/>
      <c r="X18" s="13"/>
      <c r="Y18" s="12"/>
      <c r="Z18" s="13"/>
      <c r="AA18" s="12"/>
      <c r="AB18" s="13"/>
      <c r="AC18" s="12"/>
      <c r="AD18" s="13"/>
    </row>
    <row r="19" spans="1:30" ht="20.100000000000001" customHeight="1" x14ac:dyDescent="0.3">
      <c r="A19" s="5"/>
      <c r="B19" s="10"/>
      <c r="C19" s="32"/>
      <c r="D19" s="32"/>
      <c r="E19" s="32"/>
      <c r="F19" s="32"/>
      <c r="G19" s="32"/>
      <c r="H19" s="32"/>
      <c r="I19" s="32"/>
      <c r="J19" s="32"/>
      <c r="K19" s="12"/>
      <c r="L19" s="13"/>
      <c r="M19" s="12"/>
      <c r="N19" s="13"/>
      <c r="O19" s="12"/>
      <c r="P19" s="13"/>
      <c r="Q19" s="12"/>
      <c r="R19" s="13"/>
      <c r="S19" s="12"/>
      <c r="T19" s="13"/>
      <c r="U19" s="12"/>
      <c r="V19" s="13"/>
      <c r="W19" s="12"/>
      <c r="X19" s="13"/>
      <c r="Y19" s="12"/>
      <c r="Z19" s="13"/>
      <c r="AA19" s="12"/>
      <c r="AB19" s="13"/>
      <c r="AC19" s="12"/>
      <c r="AD19" s="13"/>
    </row>
    <row r="20" spans="1:30" ht="20.100000000000001" customHeight="1" x14ac:dyDescent="0.3">
      <c r="A20" s="5"/>
      <c r="B20" s="10"/>
      <c r="C20" s="32"/>
      <c r="D20" s="32"/>
      <c r="E20" s="32"/>
      <c r="F20" s="32"/>
      <c r="G20" s="32"/>
      <c r="H20" s="32"/>
      <c r="I20" s="32"/>
      <c r="J20" s="32"/>
      <c r="K20" s="12"/>
      <c r="L20" s="13"/>
      <c r="M20" s="12"/>
      <c r="N20" s="13"/>
      <c r="O20" s="12"/>
      <c r="P20" s="13"/>
      <c r="Q20" s="12"/>
      <c r="R20" s="13"/>
      <c r="S20" s="12"/>
      <c r="T20" s="13"/>
      <c r="U20" s="12"/>
      <c r="V20" s="13"/>
      <c r="W20" s="12"/>
      <c r="X20" s="13"/>
      <c r="Y20" s="12"/>
      <c r="Z20" s="13"/>
      <c r="AA20" s="12"/>
      <c r="AB20" s="13"/>
      <c r="AC20" s="12"/>
      <c r="AD20" s="13"/>
    </row>
    <row r="21" spans="1:30" ht="20.100000000000001" customHeight="1" x14ac:dyDescent="0.3">
      <c r="A21" s="5"/>
      <c r="B21" s="10"/>
      <c r="C21" s="32"/>
      <c r="D21" s="32"/>
      <c r="E21" s="32"/>
      <c r="F21" s="32"/>
      <c r="G21" s="32"/>
      <c r="H21" s="32"/>
      <c r="I21" s="32"/>
      <c r="J21" s="32"/>
      <c r="K21" s="12"/>
      <c r="L21" s="13"/>
      <c r="M21" s="12"/>
      <c r="N21" s="13"/>
      <c r="O21" s="12"/>
      <c r="P21" s="13"/>
      <c r="Q21" s="12"/>
      <c r="R21" s="13"/>
      <c r="S21" s="12"/>
      <c r="T21" s="13"/>
      <c r="U21" s="12"/>
      <c r="V21" s="13"/>
      <c r="W21" s="12"/>
      <c r="X21" s="13"/>
      <c r="Y21" s="12"/>
      <c r="Z21" s="13"/>
      <c r="AA21" s="12"/>
      <c r="AB21" s="13"/>
      <c r="AC21" s="12"/>
      <c r="AD21" s="13"/>
    </row>
    <row r="22" spans="1:30" ht="20.100000000000001" customHeight="1" x14ac:dyDescent="0.3">
      <c r="A22" s="5"/>
      <c r="B22" s="10"/>
      <c r="C22" s="32"/>
      <c r="D22" s="32"/>
      <c r="E22" s="32"/>
      <c r="F22" s="32"/>
      <c r="G22" s="32"/>
      <c r="H22" s="32"/>
      <c r="I22" s="32"/>
      <c r="J22" s="32"/>
      <c r="K22" s="12"/>
      <c r="L22" s="13"/>
      <c r="M22" s="12"/>
      <c r="N22" s="13"/>
      <c r="O22" s="12"/>
      <c r="P22" s="13"/>
      <c r="Q22" s="12"/>
      <c r="R22" s="13"/>
      <c r="S22" s="12"/>
      <c r="T22" s="13"/>
      <c r="U22" s="12"/>
      <c r="V22" s="13"/>
      <c r="W22" s="12"/>
      <c r="X22" s="13"/>
      <c r="Y22" s="12"/>
      <c r="Z22" s="13"/>
      <c r="AA22" s="12"/>
      <c r="AB22" s="13"/>
      <c r="AC22" s="12"/>
      <c r="AD22" s="13"/>
    </row>
    <row r="23" spans="1:30" ht="20.100000000000001" customHeight="1" x14ac:dyDescent="0.3">
      <c r="A23" s="5"/>
      <c r="B23" s="10"/>
      <c r="C23" s="32"/>
      <c r="D23" s="32"/>
      <c r="E23" s="32"/>
      <c r="F23" s="32"/>
      <c r="G23" s="32"/>
      <c r="H23" s="32"/>
      <c r="I23" s="32"/>
      <c r="J23" s="32"/>
      <c r="K23" s="12"/>
      <c r="L23" s="13"/>
      <c r="M23" s="12"/>
      <c r="N23" s="13"/>
      <c r="O23" s="12"/>
      <c r="P23" s="13"/>
      <c r="Q23" s="12"/>
      <c r="R23" s="13"/>
      <c r="S23" s="12"/>
      <c r="T23" s="13"/>
      <c r="U23" s="12"/>
      <c r="V23" s="13"/>
      <c r="W23" s="12"/>
      <c r="X23" s="13"/>
      <c r="Y23" s="12"/>
      <c r="Z23" s="13"/>
      <c r="AA23" s="12"/>
      <c r="AB23" s="13"/>
      <c r="AC23" s="12"/>
      <c r="AD23" s="13"/>
    </row>
    <row r="24" spans="1:30" ht="20.100000000000001" customHeight="1" x14ac:dyDescent="0.3">
      <c r="A24" s="5"/>
      <c r="B24" s="10"/>
      <c r="C24" s="32"/>
      <c r="D24" s="32"/>
      <c r="E24" s="32"/>
      <c r="F24" s="32"/>
      <c r="G24" s="32"/>
      <c r="H24" s="32"/>
      <c r="I24" s="32"/>
      <c r="J24" s="32"/>
      <c r="K24" s="12"/>
      <c r="L24" s="13"/>
      <c r="M24" s="12"/>
      <c r="N24" s="13"/>
      <c r="O24" s="12"/>
      <c r="P24" s="13"/>
      <c r="Q24" s="12"/>
      <c r="R24" s="13"/>
      <c r="S24" s="12"/>
      <c r="T24" s="13"/>
      <c r="U24" s="12"/>
      <c r="V24" s="13"/>
      <c r="W24" s="12"/>
      <c r="X24" s="13"/>
      <c r="Y24" s="12"/>
      <c r="Z24" s="13"/>
      <c r="AA24" s="12"/>
      <c r="AB24" s="13"/>
      <c r="AC24" s="12"/>
      <c r="AD24" s="13"/>
    </row>
    <row r="25" spans="1:30" ht="20.100000000000001" customHeight="1" x14ac:dyDescent="0.3">
      <c r="A25" s="5"/>
      <c r="B25" s="10"/>
      <c r="C25" s="32"/>
      <c r="D25" s="32"/>
      <c r="E25" s="32"/>
      <c r="F25" s="32"/>
      <c r="G25" s="32"/>
      <c r="H25" s="32"/>
      <c r="I25" s="32"/>
      <c r="J25" s="32"/>
      <c r="K25" s="12"/>
      <c r="L25" s="13"/>
      <c r="M25" s="12"/>
      <c r="N25" s="13"/>
      <c r="O25" s="12"/>
      <c r="P25" s="13"/>
      <c r="Q25" s="12"/>
      <c r="R25" s="13"/>
      <c r="S25" s="12"/>
      <c r="T25" s="13"/>
      <c r="U25" s="12"/>
      <c r="V25" s="13"/>
      <c r="W25" s="12"/>
      <c r="X25" s="13"/>
      <c r="Y25" s="12"/>
      <c r="Z25" s="13"/>
      <c r="AA25" s="12"/>
      <c r="AB25" s="13"/>
      <c r="AC25" s="12"/>
      <c r="AD25" s="13"/>
    </row>
    <row r="26" spans="1:30" ht="20.100000000000001" customHeight="1" x14ac:dyDescent="0.3">
      <c r="A26" s="5"/>
      <c r="B26" s="10"/>
      <c r="C26" s="32"/>
      <c r="D26" s="32"/>
      <c r="E26" s="32"/>
      <c r="F26" s="32"/>
      <c r="G26" s="32"/>
      <c r="H26" s="32"/>
      <c r="I26" s="32"/>
      <c r="J26" s="32"/>
      <c r="K26" s="12"/>
      <c r="L26" s="13"/>
      <c r="M26" s="12"/>
      <c r="N26" s="13"/>
      <c r="O26" s="12"/>
      <c r="P26" s="13"/>
      <c r="Q26" s="12"/>
      <c r="R26" s="13"/>
      <c r="S26" s="12"/>
      <c r="T26" s="13"/>
      <c r="U26" s="12"/>
      <c r="V26" s="13"/>
      <c r="W26" s="12"/>
      <c r="X26" s="13"/>
      <c r="Y26" s="12"/>
      <c r="Z26" s="13"/>
      <c r="AA26" s="12"/>
      <c r="AB26" s="13"/>
      <c r="AC26" s="12"/>
      <c r="AD26" s="13"/>
    </row>
    <row r="27" spans="1:30" ht="20.100000000000001" customHeight="1" x14ac:dyDescent="0.3">
      <c r="A27" s="5"/>
      <c r="B27" s="10"/>
      <c r="C27" s="32"/>
      <c r="D27" s="32"/>
      <c r="E27" s="32"/>
      <c r="F27" s="32"/>
      <c r="G27" s="32"/>
      <c r="H27" s="32"/>
      <c r="I27" s="32"/>
      <c r="J27" s="32"/>
      <c r="K27" s="12"/>
      <c r="L27" s="13"/>
      <c r="M27" s="12"/>
      <c r="N27" s="13"/>
      <c r="O27" s="12"/>
      <c r="P27" s="13"/>
      <c r="Q27" s="12"/>
      <c r="R27" s="13"/>
      <c r="S27" s="12"/>
      <c r="T27" s="13"/>
      <c r="U27" s="12"/>
      <c r="V27" s="13"/>
      <c r="W27" s="12"/>
      <c r="X27" s="13"/>
      <c r="Y27" s="12"/>
      <c r="Z27" s="13"/>
      <c r="AA27" s="12"/>
      <c r="AB27" s="13"/>
      <c r="AC27" s="12"/>
      <c r="AD27" s="13"/>
    </row>
    <row r="28" spans="1:30" ht="20.100000000000001" customHeight="1" x14ac:dyDescent="0.3">
      <c r="A28" s="5"/>
      <c r="B28" s="10"/>
      <c r="C28" s="32"/>
      <c r="D28" s="32"/>
      <c r="E28" s="32"/>
      <c r="F28" s="32"/>
      <c r="G28" s="32"/>
      <c r="H28" s="32"/>
      <c r="I28" s="32"/>
      <c r="J28" s="32"/>
      <c r="K28" s="12"/>
      <c r="L28" s="13"/>
      <c r="M28" s="12"/>
      <c r="N28" s="13"/>
      <c r="O28" s="12"/>
      <c r="P28" s="13"/>
      <c r="Q28" s="12"/>
      <c r="R28" s="13"/>
      <c r="S28" s="12"/>
      <c r="T28" s="13"/>
      <c r="U28" s="12"/>
      <c r="V28" s="13"/>
      <c r="W28" s="12"/>
      <c r="X28" s="13"/>
      <c r="Y28" s="12"/>
      <c r="Z28" s="13"/>
      <c r="AA28" s="12"/>
      <c r="AB28" s="13"/>
      <c r="AC28" s="12"/>
      <c r="AD28" s="13"/>
    </row>
    <row r="29" spans="1:30" ht="20.100000000000001" customHeight="1" x14ac:dyDescent="0.3">
      <c r="A29" s="5"/>
      <c r="B29" s="10"/>
      <c r="C29" s="32"/>
      <c r="D29" s="32"/>
      <c r="E29" s="32"/>
      <c r="F29" s="32"/>
      <c r="G29" s="32"/>
      <c r="H29" s="32"/>
      <c r="I29" s="32"/>
      <c r="J29" s="32"/>
      <c r="K29" s="12"/>
      <c r="L29" s="13"/>
      <c r="M29" s="12"/>
      <c r="N29" s="13"/>
      <c r="O29" s="12"/>
      <c r="P29" s="13"/>
      <c r="Q29" s="12"/>
      <c r="R29" s="13"/>
      <c r="S29" s="12"/>
      <c r="T29" s="13"/>
      <c r="U29" s="12"/>
      <c r="V29" s="13"/>
      <c r="W29" s="12"/>
      <c r="X29" s="13"/>
      <c r="Y29" s="12"/>
      <c r="Z29" s="13"/>
      <c r="AA29" s="12"/>
      <c r="AB29" s="13"/>
      <c r="AC29" s="12"/>
      <c r="AD29" s="13"/>
    </row>
    <row r="30" spans="1:30" ht="17.25" thickBot="1" x14ac:dyDescent="0.35">
      <c r="C30" s="33"/>
      <c r="D30" s="33"/>
      <c r="E30" s="33"/>
      <c r="F30" s="33"/>
      <c r="G30" s="33"/>
      <c r="H30" s="33"/>
      <c r="I30" s="33"/>
      <c r="J30" s="33"/>
      <c r="K30" s="12"/>
      <c r="L30" s="13"/>
      <c r="M30" s="12"/>
      <c r="N30" s="13"/>
      <c r="O30" s="12"/>
      <c r="P30" s="13"/>
      <c r="Q30" s="12"/>
      <c r="R30" s="13"/>
      <c r="S30" s="12"/>
      <c r="T30" s="13"/>
      <c r="U30" s="12"/>
      <c r="V30" s="13"/>
      <c r="W30" s="12"/>
      <c r="X30" s="13"/>
      <c r="Y30" s="12"/>
      <c r="Z30" s="13"/>
      <c r="AA30" s="12"/>
      <c r="AB30" s="13"/>
      <c r="AC30" s="12"/>
      <c r="AD30" s="13"/>
    </row>
    <row r="31" spans="1:30" ht="18" thickTop="1" thickBot="1" x14ac:dyDescent="0.35">
      <c r="B31" s="1" t="s">
        <v>10</v>
      </c>
      <c r="C31" s="26">
        <f>SUM(C12:C29)</f>
        <v>20</v>
      </c>
      <c r="D31" s="26">
        <f t="shared" ref="D31:J31" si="2">SUM(D12:D29)</f>
        <v>40</v>
      </c>
      <c r="E31" s="26">
        <f t="shared" si="2"/>
        <v>0</v>
      </c>
      <c r="F31" s="26">
        <f t="shared" si="2"/>
        <v>0</v>
      </c>
      <c r="G31" s="26">
        <f t="shared" si="2"/>
        <v>0</v>
      </c>
      <c r="H31" s="26">
        <f t="shared" si="2"/>
        <v>0</v>
      </c>
      <c r="I31" s="26">
        <f t="shared" si="2"/>
        <v>0</v>
      </c>
      <c r="J31" s="26">
        <f t="shared" si="2"/>
        <v>0</v>
      </c>
      <c r="K31" s="12"/>
      <c r="L31" s="14"/>
      <c r="M31" s="12"/>
      <c r="N31" s="14"/>
      <c r="O31" s="12"/>
      <c r="P31" s="14"/>
      <c r="Q31" s="12"/>
      <c r="R31" s="14"/>
      <c r="S31" s="12"/>
      <c r="T31" s="14"/>
      <c r="U31" s="12"/>
      <c r="V31" s="14"/>
      <c r="W31" s="12"/>
      <c r="X31" s="14"/>
      <c r="Y31" s="12"/>
      <c r="Z31" s="14"/>
      <c r="AA31" s="12"/>
      <c r="AB31" s="14"/>
      <c r="AC31" s="12"/>
      <c r="AD31" s="14"/>
    </row>
    <row r="32" spans="1:30" ht="18" thickTop="1" thickBot="1" x14ac:dyDescent="0.35">
      <c r="B32" s="1" t="s">
        <v>11</v>
      </c>
      <c r="C32" s="4">
        <f>C31</f>
        <v>20</v>
      </c>
      <c r="D32" s="4">
        <f t="shared" ref="D32:J32" si="3">D31</f>
        <v>40</v>
      </c>
      <c r="E32" s="4">
        <f t="shared" si="3"/>
        <v>0</v>
      </c>
      <c r="F32" s="4">
        <f t="shared" si="3"/>
        <v>0</v>
      </c>
      <c r="G32" s="4">
        <f t="shared" si="3"/>
        <v>0</v>
      </c>
      <c r="H32" s="4">
        <f t="shared" si="3"/>
        <v>0</v>
      </c>
      <c r="I32" s="4">
        <f t="shared" si="3"/>
        <v>0</v>
      </c>
      <c r="J32" s="4">
        <f t="shared" si="3"/>
        <v>0</v>
      </c>
      <c r="K32" s="12"/>
      <c r="L32" s="14"/>
      <c r="M32" s="12"/>
      <c r="N32" s="14"/>
      <c r="O32" s="12"/>
      <c r="P32" s="14"/>
      <c r="Q32" s="12"/>
      <c r="R32" s="14"/>
      <c r="S32" s="12"/>
      <c r="T32" s="14"/>
      <c r="U32" s="12"/>
      <c r="V32" s="14"/>
      <c r="W32" s="12"/>
      <c r="X32" s="14"/>
      <c r="Y32" s="12"/>
      <c r="Z32" s="14"/>
      <c r="AA32" s="12"/>
      <c r="AB32" s="14"/>
      <c r="AC32" s="12"/>
      <c r="AD32" s="14"/>
    </row>
    <row r="33" spans="2:30" ht="18" thickTop="1" thickBot="1" x14ac:dyDescent="0.35">
      <c r="B33" s="1"/>
      <c r="C33" s="4"/>
      <c r="D33" s="4"/>
      <c r="E33" s="4"/>
      <c r="F33" s="4"/>
      <c r="G33" s="4"/>
      <c r="H33" s="4"/>
      <c r="I33" s="4"/>
      <c r="J33" s="4"/>
      <c r="K33" s="12"/>
      <c r="L33" s="14"/>
      <c r="M33" s="12"/>
      <c r="N33" s="14"/>
      <c r="O33" s="12"/>
      <c r="P33" s="14"/>
      <c r="Q33" s="12"/>
      <c r="R33" s="14"/>
      <c r="S33" s="12"/>
      <c r="T33" s="14"/>
      <c r="U33" s="12"/>
      <c r="V33" s="14"/>
      <c r="W33" s="12"/>
      <c r="X33" s="14"/>
      <c r="Y33" s="12"/>
      <c r="Z33" s="14"/>
      <c r="AA33" s="12"/>
      <c r="AB33" s="14"/>
      <c r="AC33" s="12"/>
      <c r="AD33" s="14"/>
    </row>
    <row r="34" spans="2:30" ht="18" thickTop="1" thickBot="1" x14ac:dyDescent="0.35">
      <c r="B34" s="1" t="s">
        <v>3</v>
      </c>
      <c r="C34" s="2">
        <f>C31*250</f>
        <v>5000</v>
      </c>
      <c r="D34" s="2">
        <f t="shared" ref="D34:J34" si="4">D31*250</f>
        <v>10000</v>
      </c>
      <c r="E34" s="2">
        <f t="shared" si="4"/>
        <v>0</v>
      </c>
      <c r="F34" s="2">
        <f t="shared" si="4"/>
        <v>0</v>
      </c>
      <c r="G34" s="2">
        <f t="shared" si="4"/>
        <v>0</v>
      </c>
      <c r="H34" s="2">
        <f t="shared" si="4"/>
        <v>0</v>
      </c>
      <c r="I34" s="2">
        <f t="shared" si="4"/>
        <v>0</v>
      </c>
      <c r="J34" s="2">
        <f t="shared" si="4"/>
        <v>0</v>
      </c>
      <c r="K34" s="12"/>
      <c r="L34" s="13"/>
      <c r="M34" s="12"/>
      <c r="N34" s="13"/>
      <c r="O34" s="12"/>
      <c r="P34" s="13"/>
      <c r="Q34" s="12"/>
      <c r="R34" s="13"/>
      <c r="S34" s="12"/>
      <c r="T34" s="13"/>
      <c r="U34" s="12"/>
      <c r="V34" s="13"/>
      <c r="W34" s="12"/>
      <c r="X34" s="13"/>
      <c r="Y34" s="12"/>
      <c r="Z34" s="13"/>
      <c r="AA34" s="12"/>
      <c r="AB34" s="13"/>
      <c r="AC34" s="12"/>
      <c r="AD34" s="13"/>
    </row>
    <row r="35" spans="2:30" ht="18" thickTop="1" thickBot="1" x14ac:dyDescent="0.35">
      <c r="B35" s="1" t="s">
        <v>4</v>
      </c>
      <c r="C35" s="2">
        <f>C34</f>
        <v>5000</v>
      </c>
      <c r="D35" s="2">
        <f t="shared" ref="D35:J35" si="5">C35+D34</f>
        <v>15000</v>
      </c>
      <c r="E35" s="2">
        <f t="shared" si="5"/>
        <v>15000</v>
      </c>
      <c r="F35" s="2">
        <f t="shared" si="5"/>
        <v>15000</v>
      </c>
      <c r="G35" s="2">
        <f t="shared" si="5"/>
        <v>15000</v>
      </c>
      <c r="H35" s="2">
        <f t="shared" si="5"/>
        <v>15000</v>
      </c>
      <c r="I35" s="2">
        <f t="shared" si="5"/>
        <v>15000</v>
      </c>
      <c r="J35" s="2">
        <f t="shared" si="5"/>
        <v>15000</v>
      </c>
      <c r="K35" s="12"/>
      <c r="L35" s="13"/>
      <c r="M35" s="12"/>
      <c r="N35" s="13"/>
      <c r="O35" s="12"/>
      <c r="P35" s="13"/>
      <c r="Q35" s="12"/>
      <c r="R35" s="13"/>
      <c r="S35" s="12"/>
      <c r="T35" s="13"/>
      <c r="U35" s="12"/>
      <c r="V35" s="13"/>
      <c r="W35" s="12"/>
      <c r="X35" s="13"/>
      <c r="Y35" s="12"/>
      <c r="Z35" s="13"/>
      <c r="AA35" s="12"/>
      <c r="AB35" s="13"/>
      <c r="AC35" s="12"/>
      <c r="AD35" s="13"/>
    </row>
    <row r="36" spans="2:30" ht="18" thickTop="1" thickBot="1" x14ac:dyDescent="0.35">
      <c r="B36" s="1" t="s">
        <v>5</v>
      </c>
      <c r="C36" s="2">
        <f>H4-C34</f>
        <v>45000</v>
      </c>
      <c r="D36" s="2">
        <f>C36-D34</f>
        <v>35000</v>
      </c>
      <c r="E36" s="2">
        <f>D36-E34</f>
        <v>35000</v>
      </c>
      <c r="F36" s="2">
        <f t="shared" ref="F36:J36" si="6">E36-F34</f>
        <v>35000</v>
      </c>
      <c r="G36" s="2">
        <f t="shared" si="6"/>
        <v>35000</v>
      </c>
      <c r="H36" s="2">
        <f t="shared" si="6"/>
        <v>35000</v>
      </c>
      <c r="I36" s="2">
        <f t="shared" si="6"/>
        <v>35000</v>
      </c>
      <c r="J36" s="2">
        <f t="shared" si="6"/>
        <v>35000</v>
      </c>
      <c r="K36" s="12"/>
      <c r="L36" s="17"/>
      <c r="M36" s="12"/>
      <c r="N36" s="17"/>
      <c r="O36" s="12"/>
      <c r="P36" s="13"/>
      <c r="Q36" s="12"/>
      <c r="R36" s="13"/>
      <c r="S36" s="12"/>
      <c r="T36" s="13"/>
      <c r="U36" s="12"/>
      <c r="V36" s="13"/>
      <c r="W36" s="12"/>
      <c r="X36" s="13"/>
      <c r="Y36" s="12"/>
      <c r="Z36" s="13"/>
      <c r="AA36" s="12"/>
      <c r="AB36" s="13"/>
      <c r="AC36" s="12"/>
      <c r="AD36" s="13"/>
    </row>
    <row r="37" spans="2:30" ht="18" thickTop="1" thickBot="1" x14ac:dyDescent="0.35">
      <c r="B37" s="1"/>
      <c r="C37" s="24">
        <f t="shared" ref="C37:J37" si="7">C35/$H4</f>
        <v>0.1</v>
      </c>
      <c r="D37" s="24">
        <f t="shared" si="7"/>
        <v>0.3</v>
      </c>
      <c r="E37" s="24">
        <f t="shared" si="7"/>
        <v>0.3</v>
      </c>
      <c r="F37" s="24">
        <f t="shared" si="7"/>
        <v>0.3</v>
      </c>
      <c r="G37" s="24">
        <f t="shared" si="7"/>
        <v>0.3</v>
      </c>
      <c r="H37" s="24">
        <f t="shared" si="7"/>
        <v>0.3</v>
      </c>
      <c r="I37" s="24">
        <f t="shared" si="7"/>
        <v>0.3</v>
      </c>
      <c r="J37" s="24">
        <f t="shared" si="7"/>
        <v>0.3</v>
      </c>
      <c r="K37" s="12"/>
      <c r="L37" s="13"/>
      <c r="M37" s="12"/>
      <c r="N37" s="18"/>
      <c r="O37" s="12"/>
      <c r="P37" s="13"/>
      <c r="Q37" s="12"/>
      <c r="R37" s="13"/>
      <c r="S37" s="12"/>
      <c r="T37" s="13"/>
      <c r="U37" s="12"/>
      <c r="V37" s="13"/>
      <c r="W37" s="12"/>
      <c r="X37" s="13"/>
      <c r="Y37" s="12"/>
      <c r="Z37" s="13"/>
      <c r="AA37" s="12"/>
      <c r="AB37" s="13"/>
      <c r="AC37" s="12"/>
      <c r="AD37" s="13"/>
    </row>
    <row r="38" spans="2:30" ht="20.100000000000001" customHeight="1" thickTop="1" thickBot="1" x14ac:dyDescent="0.35">
      <c r="B38" s="1" t="s">
        <v>6</v>
      </c>
      <c r="C38" s="19"/>
      <c r="D38" s="19"/>
      <c r="E38" s="19"/>
      <c r="F38" s="19"/>
      <c r="G38" s="19"/>
      <c r="H38" s="19"/>
      <c r="I38" s="19"/>
      <c r="J38" s="19"/>
      <c r="K38" s="12"/>
      <c r="L38" s="16"/>
      <c r="M38" s="12"/>
      <c r="N38" s="16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</row>
    <row r="39" spans="2:30" ht="20.100000000000001" customHeight="1" thickTop="1" thickBot="1" x14ac:dyDescent="0.35">
      <c r="B39" s="1" t="s">
        <v>7</v>
      </c>
      <c r="C39" s="20"/>
      <c r="D39" s="20"/>
      <c r="E39" s="20"/>
      <c r="F39" s="20"/>
      <c r="G39" s="20"/>
      <c r="H39" s="20"/>
      <c r="I39" s="20"/>
      <c r="J39" s="20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</row>
    <row r="40" spans="2:30" ht="20.100000000000001" customHeight="1" thickTop="1" thickBot="1" x14ac:dyDescent="0.35">
      <c r="B40" s="3" t="s">
        <v>9</v>
      </c>
      <c r="C40" s="8"/>
      <c r="D40" s="8"/>
      <c r="E40" s="8"/>
      <c r="F40" s="8"/>
      <c r="G40" s="8"/>
      <c r="H40" s="8"/>
      <c r="I40" s="8"/>
      <c r="J40" s="8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</row>
    <row r="41" spans="2:30" ht="20.100000000000001" customHeight="1" thickTop="1" thickBot="1" x14ac:dyDescent="0.35">
      <c r="B41" s="3" t="s">
        <v>7</v>
      </c>
      <c r="C41" s="1"/>
      <c r="D41" s="1"/>
      <c r="E41" s="1"/>
      <c r="F41" s="1"/>
      <c r="G41" s="1"/>
      <c r="H41" s="1"/>
      <c r="I41" s="1"/>
      <c r="J41" s="1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</row>
    <row r="42" spans="2:30" ht="17.25" thickTop="1" x14ac:dyDescent="0.3"/>
  </sheetData>
  <mergeCells count="4">
    <mergeCell ref="P1:R1"/>
    <mergeCell ref="P2:Q2"/>
    <mergeCell ref="A4:B4"/>
    <mergeCell ref="O4:P4"/>
  </mergeCells>
  <conditionalFormatting sqref="B1">
    <cfRule type="containsText" dxfId="1" priority="1" operator="containsText" text="D0">
      <formula>NOT(ISERROR(SEARCH("D0",B1)))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2"/>
  <sheetViews>
    <sheetView showGridLines="0" workbookViewId="0">
      <selection activeCell="D15" sqref="D15"/>
    </sheetView>
  </sheetViews>
  <sheetFormatPr baseColWidth="10" defaultRowHeight="16.5" x14ac:dyDescent="0.3"/>
  <cols>
    <col min="1" max="1" width="20.75" bestFit="1" customWidth="1"/>
    <col min="2" max="2" width="16" customWidth="1"/>
    <col min="3" max="3" width="13.75" customWidth="1"/>
    <col min="4" max="6" width="10.375" customWidth="1"/>
    <col min="7" max="10" width="11" customWidth="1"/>
    <col min="11" max="11" width="17.875" customWidth="1"/>
    <col min="12" max="12" width="12" customWidth="1"/>
    <col min="13" max="13" width="17.875" customWidth="1"/>
    <col min="14" max="14" width="12" customWidth="1"/>
    <col min="15" max="15" width="22.375" customWidth="1"/>
    <col min="16" max="16" width="12.375" customWidth="1"/>
    <col min="17" max="17" width="13.75" customWidth="1"/>
    <col min="18" max="18" width="17.875" customWidth="1"/>
    <col min="19" max="19" width="11.5" customWidth="1"/>
    <col min="20" max="20" width="17.875" customWidth="1"/>
    <col min="21" max="21" width="11.5" customWidth="1"/>
    <col min="22" max="22" width="17.875" customWidth="1"/>
    <col min="24" max="24" width="17.875" customWidth="1"/>
    <col min="26" max="26" width="17.375" customWidth="1"/>
    <col min="28" max="28" width="17.375" customWidth="1"/>
    <col min="30" max="30" width="17.375" customWidth="1"/>
    <col min="31" max="31" width="12" customWidth="1"/>
    <col min="32" max="32" width="17.375" customWidth="1"/>
  </cols>
  <sheetData>
    <row r="1" spans="1:47" ht="20.25" x14ac:dyDescent="0.3">
      <c r="A1" s="57" t="s">
        <v>0</v>
      </c>
      <c r="B1" s="58" t="s">
        <v>15</v>
      </c>
      <c r="C1" s="59" t="e">
        <f>VLOOKUP(B1,[1]CHANTIERS!$1:$1048576,2,FALSE)</f>
        <v>#N/A</v>
      </c>
      <c r="D1" s="57"/>
      <c r="E1" s="57"/>
      <c r="F1" s="57"/>
      <c r="G1" s="57"/>
      <c r="H1" s="57"/>
      <c r="I1" s="57"/>
      <c r="J1" s="57"/>
      <c r="O1" s="12"/>
      <c r="P1" s="67"/>
      <c r="Q1" s="67"/>
      <c r="R1" s="67"/>
      <c r="S1" s="15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</row>
    <row r="2" spans="1:47" x14ac:dyDescent="0.3">
      <c r="C2" s="11"/>
      <c r="O2" s="12"/>
      <c r="P2" s="65"/>
      <c r="Q2" s="65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</row>
    <row r="3" spans="1:47" ht="17.25" thickBot="1" x14ac:dyDescent="0.35">
      <c r="A3" t="s">
        <v>21</v>
      </c>
      <c r="G3" s="34" t="s">
        <v>36</v>
      </c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</row>
    <row r="4" spans="1:47" ht="17.25" thickTop="1" x14ac:dyDescent="0.3">
      <c r="A4" s="64" t="s">
        <v>1</v>
      </c>
      <c r="B4" s="64"/>
      <c r="G4" s="35" t="s">
        <v>8</v>
      </c>
      <c r="H4" s="36">
        <v>30000</v>
      </c>
      <c r="O4" s="66"/>
      <c r="P4" s="66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</row>
    <row r="5" spans="1:47" x14ac:dyDescent="0.3">
      <c r="A5" t="s">
        <v>22</v>
      </c>
      <c r="C5" s="7">
        <f ca="1">TODAY()</f>
        <v>43798</v>
      </c>
      <c r="G5" s="37" t="s">
        <v>33</v>
      </c>
      <c r="H5" s="38">
        <v>5000</v>
      </c>
      <c r="O5" s="12"/>
      <c r="P5" s="12"/>
      <c r="Q5" s="16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</row>
    <row r="6" spans="1:47" ht="17.25" thickBot="1" x14ac:dyDescent="0.35">
      <c r="G6" s="60" t="s">
        <v>34</v>
      </c>
      <c r="H6" s="61">
        <v>25000</v>
      </c>
      <c r="O6" s="12"/>
      <c r="P6" s="13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</row>
    <row r="7" spans="1:47" ht="17.25" thickTop="1" x14ac:dyDescent="0.3">
      <c r="G7" s="12"/>
      <c r="H7" s="13"/>
      <c r="O7" s="12"/>
      <c r="P7" s="13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</row>
    <row r="8" spans="1:47" ht="17.25" thickBot="1" x14ac:dyDescent="0.35">
      <c r="C8" s="21">
        <v>43739</v>
      </c>
      <c r="J8" s="7"/>
      <c r="L8" s="7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</row>
    <row r="9" spans="1:47" x14ac:dyDescent="0.3">
      <c r="C9" s="27">
        <f>_xlfn.ISOWEEKNUM(C8)</f>
        <v>40</v>
      </c>
      <c r="D9" s="27">
        <f>C9+1</f>
        <v>41</v>
      </c>
      <c r="E9" s="27">
        <f t="shared" ref="E9:J9" si="0">D9+1</f>
        <v>42</v>
      </c>
      <c r="F9" s="27">
        <f t="shared" si="0"/>
        <v>43</v>
      </c>
      <c r="G9" s="27">
        <f t="shared" si="0"/>
        <v>44</v>
      </c>
      <c r="H9" s="27">
        <f t="shared" si="0"/>
        <v>45</v>
      </c>
      <c r="I9" s="27">
        <f t="shared" si="0"/>
        <v>46</v>
      </c>
      <c r="J9" s="27">
        <f t="shared" si="0"/>
        <v>47</v>
      </c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</row>
    <row r="10" spans="1:47" ht="17.25" thickBot="1" x14ac:dyDescent="0.35">
      <c r="C10" s="28"/>
      <c r="D10" s="28"/>
      <c r="E10" s="28"/>
      <c r="F10" s="28"/>
      <c r="G10" s="28"/>
      <c r="H10" s="28"/>
      <c r="I10" s="28"/>
      <c r="J10" s="28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</row>
    <row r="11" spans="1:47" ht="18" thickTop="1" thickBot="1" x14ac:dyDescent="0.35">
      <c r="A11" s="6" t="s">
        <v>12</v>
      </c>
      <c r="B11" s="25" t="s">
        <v>11</v>
      </c>
      <c r="C11" s="29" t="s">
        <v>2</v>
      </c>
      <c r="D11" s="29" t="s">
        <v>2</v>
      </c>
      <c r="E11" s="29" t="s">
        <v>2</v>
      </c>
      <c r="F11" s="29" t="s">
        <v>2</v>
      </c>
      <c r="G11" s="29" t="s">
        <v>2</v>
      </c>
      <c r="H11" s="29" t="s">
        <v>2</v>
      </c>
      <c r="I11" s="29" t="s">
        <v>2</v>
      </c>
      <c r="J11" s="29" t="s">
        <v>2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</row>
    <row r="12" spans="1:47" ht="20.100000000000001" customHeight="1" thickTop="1" x14ac:dyDescent="0.3">
      <c r="A12" s="5" t="s">
        <v>16</v>
      </c>
      <c r="B12" s="10">
        <f>SUM(C12:J12)</f>
        <v>11</v>
      </c>
      <c r="C12" s="30">
        <v>8</v>
      </c>
      <c r="D12" s="30">
        <v>2</v>
      </c>
      <c r="E12" s="30">
        <v>1</v>
      </c>
      <c r="F12" s="30"/>
      <c r="G12" s="30"/>
      <c r="H12" s="30"/>
      <c r="I12" s="30"/>
      <c r="J12" s="30"/>
      <c r="K12" s="12"/>
      <c r="L12" s="13"/>
      <c r="M12" s="12"/>
      <c r="N12" s="13"/>
      <c r="O12" s="12"/>
      <c r="P12" s="13"/>
      <c r="Q12" s="12"/>
      <c r="R12" s="13"/>
      <c r="S12" s="12"/>
      <c r="T12" s="13"/>
      <c r="U12" s="12"/>
      <c r="V12" s="13"/>
      <c r="W12" s="12"/>
      <c r="X12" s="13"/>
      <c r="Y12" s="12"/>
      <c r="Z12" s="13"/>
      <c r="AA12" s="12"/>
      <c r="AB12" s="13"/>
      <c r="AC12" s="12"/>
      <c r="AD12" s="13"/>
    </row>
    <row r="13" spans="1:47" ht="20.100000000000001" customHeight="1" x14ac:dyDescent="0.3">
      <c r="A13" s="5" t="s">
        <v>17</v>
      </c>
      <c r="B13" s="10">
        <f t="shared" ref="B13:B18" si="1">SUM(C13:J13)</f>
        <v>10</v>
      </c>
      <c r="C13" s="31">
        <v>8</v>
      </c>
      <c r="D13" s="31">
        <v>2</v>
      </c>
      <c r="E13" s="31"/>
      <c r="F13" s="31"/>
      <c r="G13" s="31"/>
      <c r="H13" s="31"/>
      <c r="I13" s="31"/>
      <c r="J13" s="31"/>
      <c r="K13" s="12"/>
      <c r="L13" s="13"/>
      <c r="M13" s="12"/>
      <c r="N13" s="13"/>
      <c r="O13" s="12"/>
      <c r="P13" s="13"/>
      <c r="Q13" s="12"/>
      <c r="R13" s="13"/>
      <c r="S13" s="12"/>
      <c r="T13" s="13"/>
      <c r="U13" s="12"/>
      <c r="V13" s="13"/>
      <c r="W13" s="12"/>
      <c r="X13" s="13"/>
      <c r="Y13" s="12"/>
      <c r="Z13" s="13"/>
      <c r="AA13" s="12"/>
      <c r="AB13" s="13"/>
      <c r="AC13" s="12"/>
      <c r="AD13" s="13"/>
    </row>
    <row r="14" spans="1:47" ht="20.100000000000001" customHeight="1" x14ac:dyDescent="0.3">
      <c r="A14" s="5" t="s">
        <v>18</v>
      </c>
      <c r="B14" s="10">
        <f t="shared" si="1"/>
        <v>10</v>
      </c>
      <c r="C14" s="32">
        <v>8</v>
      </c>
      <c r="D14" s="32">
        <v>2</v>
      </c>
      <c r="E14" s="32"/>
      <c r="F14" s="32"/>
      <c r="G14" s="32"/>
      <c r="H14" s="32"/>
      <c r="I14" s="32"/>
      <c r="J14" s="32"/>
      <c r="K14" s="12"/>
      <c r="L14" s="13"/>
      <c r="M14" s="12"/>
      <c r="N14" s="13"/>
      <c r="O14" s="12"/>
      <c r="P14" s="13"/>
      <c r="Q14" s="12"/>
      <c r="R14" s="13"/>
      <c r="S14" s="12"/>
      <c r="T14" s="13"/>
      <c r="U14" s="12"/>
      <c r="V14" s="13"/>
      <c r="W14" s="12"/>
      <c r="X14" s="13"/>
      <c r="Y14" s="12"/>
      <c r="Z14" s="13"/>
      <c r="AA14" s="12"/>
      <c r="AB14" s="13"/>
      <c r="AC14" s="12"/>
      <c r="AD14" s="13"/>
    </row>
    <row r="15" spans="1:47" ht="20.100000000000001" customHeight="1" x14ac:dyDescent="0.3">
      <c r="A15" s="5" t="s">
        <v>19</v>
      </c>
      <c r="B15" s="10">
        <f t="shared" si="1"/>
        <v>10</v>
      </c>
      <c r="C15" s="32">
        <v>8</v>
      </c>
      <c r="D15" s="32">
        <v>2</v>
      </c>
      <c r="E15" s="32"/>
      <c r="F15" s="32"/>
      <c r="G15" s="32"/>
      <c r="H15" s="32"/>
      <c r="I15" s="32"/>
      <c r="J15" s="32"/>
      <c r="K15" s="12"/>
      <c r="L15" s="13"/>
      <c r="M15" s="12"/>
      <c r="N15" s="13"/>
      <c r="O15" s="12"/>
      <c r="P15" s="13"/>
      <c r="Q15" s="12"/>
      <c r="R15" s="13"/>
      <c r="S15" s="12"/>
      <c r="T15" s="13"/>
      <c r="U15" s="12"/>
      <c r="V15" s="13"/>
      <c r="W15" s="12"/>
      <c r="X15" s="13"/>
      <c r="Y15" s="12"/>
      <c r="Z15" s="13"/>
      <c r="AA15" s="12"/>
      <c r="AB15" s="13"/>
      <c r="AC15" s="12"/>
      <c r="AD15" s="13"/>
    </row>
    <row r="16" spans="1:47" ht="20.100000000000001" customHeight="1" x14ac:dyDescent="0.3">
      <c r="A16" s="5" t="s">
        <v>20</v>
      </c>
      <c r="B16" s="10">
        <f t="shared" si="1"/>
        <v>0</v>
      </c>
      <c r="C16" s="32"/>
      <c r="D16" s="32"/>
      <c r="E16" s="32"/>
      <c r="F16" s="32"/>
      <c r="G16" s="32"/>
      <c r="H16" s="32"/>
      <c r="I16" s="32"/>
      <c r="J16" s="32"/>
      <c r="K16" s="12"/>
      <c r="L16" s="13"/>
      <c r="M16" s="12"/>
      <c r="N16" s="13"/>
      <c r="O16" s="12"/>
      <c r="P16" s="13"/>
      <c r="Q16" s="12"/>
      <c r="R16" s="13"/>
      <c r="S16" s="12"/>
      <c r="T16" s="13"/>
      <c r="U16" s="12"/>
      <c r="V16" s="13"/>
      <c r="W16" s="12"/>
      <c r="X16" s="13"/>
      <c r="Y16" s="12"/>
      <c r="Z16" s="13"/>
      <c r="AA16" s="12"/>
      <c r="AB16" s="13"/>
      <c r="AC16" s="12"/>
      <c r="AD16" s="13"/>
    </row>
    <row r="17" spans="1:30" ht="20.100000000000001" customHeight="1" x14ac:dyDescent="0.3">
      <c r="A17" s="5" t="s">
        <v>30</v>
      </c>
      <c r="B17" s="10">
        <f t="shared" si="1"/>
        <v>0</v>
      </c>
      <c r="C17" s="32"/>
      <c r="D17" s="32"/>
      <c r="E17" s="32"/>
      <c r="F17" s="32"/>
      <c r="G17" s="32"/>
      <c r="H17" s="32"/>
      <c r="I17" s="32"/>
      <c r="J17" s="32"/>
      <c r="K17" s="12"/>
      <c r="L17" s="13"/>
      <c r="M17" s="12"/>
      <c r="N17" s="13"/>
      <c r="O17" s="12"/>
      <c r="P17" s="13"/>
      <c r="Q17" s="12"/>
      <c r="R17" s="13"/>
      <c r="S17" s="12"/>
      <c r="T17" s="13"/>
      <c r="U17" s="12"/>
      <c r="V17" s="13"/>
      <c r="W17" s="12"/>
      <c r="X17" s="13"/>
      <c r="Y17" s="12"/>
      <c r="Z17" s="13"/>
      <c r="AA17" s="12"/>
      <c r="AB17" s="13"/>
      <c r="AC17" s="12"/>
      <c r="AD17" s="13"/>
    </row>
    <row r="18" spans="1:30" ht="20.100000000000001" customHeight="1" x14ac:dyDescent="0.3">
      <c r="A18" s="5" t="s">
        <v>31</v>
      </c>
      <c r="B18" s="10">
        <f t="shared" si="1"/>
        <v>0</v>
      </c>
      <c r="C18" s="32"/>
      <c r="D18" s="32"/>
      <c r="E18" s="32"/>
      <c r="F18" s="32"/>
      <c r="G18" s="32"/>
      <c r="H18" s="32"/>
      <c r="I18" s="32"/>
      <c r="J18" s="32"/>
      <c r="K18" s="12"/>
      <c r="L18" s="13"/>
      <c r="M18" s="12"/>
      <c r="N18" s="13"/>
      <c r="O18" s="12"/>
      <c r="P18" s="13"/>
      <c r="Q18" s="12"/>
      <c r="R18" s="13"/>
      <c r="S18" s="12"/>
      <c r="T18" s="13"/>
      <c r="U18" s="12"/>
      <c r="V18" s="13"/>
      <c r="W18" s="12"/>
      <c r="X18" s="13"/>
      <c r="Y18" s="12"/>
      <c r="Z18" s="13"/>
      <c r="AA18" s="12"/>
      <c r="AB18" s="13"/>
      <c r="AC18" s="12"/>
      <c r="AD18" s="13"/>
    </row>
    <row r="19" spans="1:30" ht="20.100000000000001" customHeight="1" x14ac:dyDescent="0.3">
      <c r="A19" s="5"/>
      <c r="B19" s="10"/>
      <c r="C19" s="32"/>
      <c r="D19" s="32"/>
      <c r="E19" s="32"/>
      <c r="F19" s="32"/>
      <c r="G19" s="32"/>
      <c r="H19" s="32"/>
      <c r="I19" s="32"/>
      <c r="J19" s="32"/>
      <c r="K19" s="12"/>
      <c r="L19" s="13"/>
      <c r="M19" s="12"/>
      <c r="N19" s="13"/>
      <c r="O19" s="12"/>
      <c r="P19" s="13"/>
      <c r="Q19" s="12"/>
      <c r="R19" s="13"/>
      <c r="S19" s="12"/>
      <c r="T19" s="13"/>
      <c r="U19" s="12"/>
      <c r="V19" s="13"/>
      <c r="W19" s="12"/>
      <c r="X19" s="13"/>
      <c r="Y19" s="12"/>
      <c r="Z19" s="13"/>
      <c r="AA19" s="12"/>
      <c r="AB19" s="13"/>
      <c r="AC19" s="12"/>
      <c r="AD19" s="13"/>
    </row>
    <row r="20" spans="1:30" ht="20.100000000000001" customHeight="1" x14ac:dyDescent="0.3">
      <c r="A20" s="5"/>
      <c r="B20" s="10"/>
      <c r="C20" s="32"/>
      <c r="D20" s="32"/>
      <c r="E20" s="32"/>
      <c r="F20" s="32"/>
      <c r="G20" s="32"/>
      <c r="H20" s="32"/>
      <c r="I20" s="32"/>
      <c r="J20" s="32"/>
      <c r="K20" s="12"/>
      <c r="L20" s="13"/>
      <c r="M20" s="12"/>
      <c r="N20" s="13"/>
      <c r="O20" s="12"/>
      <c r="P20" s="13"/>
      <c r="Q20" s="12"/>
      <c r="R20" s="13"/>
      <c r="S20" s="12"/>
      <c r="T20" s="13"/>
      <c r="U20" s="12"/>
      <c r="V20" s="13"/>
      <c r="W20" s="12"/>
      <c r="X20" s="13"/>
      <c r="Y20" s="12"/>
      <c r="Z20" s="13"/>
      <c r="AA20" s="12"/>
      <c r="AB20" s="13"/>
      <c r="AC20" s="12"/>
      <c r="AD20" s="13"/>
    </row>
    <row r="21" spans="1:30" ht="20.100000000000001" customHeight="1" x14ac:dyDescent="0.3">
      <c r="A21" s="5"/>
      <c r="B21" s="10"/>
      <c r="C21" s="32"/>
      <c r="D21" s="32"/>
      <c r="E21" s="32"/>
      <c r="F21" s="32"/>
      <c r="G21" s="32"/>
      <c r="H21" s="32"/>
      <c r="I21" s="32"/>
      <c r="J21" s="32"/>
      <c r="K21" s="12"/>
      <c r="L21" s="13"/>
      <c r="M21" s="12"/>
      <c r="N21" s="13"/>
      <c r="O21" s="12"/>
      <c r="P21" s="13"/>
      <c r="Q21" s="12"/>
      <c r="R21" s="13"/>
      <c r="S21" s="12"/>
      <c r="T21" s="13"/>
      <c r="U21" s="12"/>
      <c r="V21" s="13"/>
      <c r="W21" s="12"/>
      <c r="X21" s="13"/>
      <c r="Y21" s="12"/>
      <c r="Z21" s="13"/>
      <c r="AA21" s="12"/>
      <c r="AB21" s="13"/>
      <c r="AC21" s="12"/>
      <c r="AD21" s="13"/>
    </row>
    <row r="22" spans="1:30" ht="20.100000000000001" customHeight="1" x14ac:dyDescent="0.3">
      <c r="A22" s="5"/>
      <c r="B22" s="10"/>
      <c r="C22" s="32"/>
      <c r="D22" s="32"/>
      <c r="E22" s="32"/>
      <c r="F22" s="32"/>
      <c r="G22" s="32"/>
      <c r="H22" s="32"/>
      <c r="I22" s="32"/>
      <c r="J22" s="32"/>
      <c r="K22" s="12"/>
      <c r="L22" s="13"/>
      <c r="M22" s="12"/>
      <c r="N22" s="13"/>
      <c r="O22" s="12"/>
      <c r="P22" s="13"/>
      <c r="Q22" s="12"/>
      <c r="R22" s="13"/>
      <c r="S22" s="12"/>
      <c r="T22" s="13"/>
      <c r="U22" s="12"/>
      <c r="V22" s="13"/>
      <c r="W22" s="12"/>
      <c r="X22" s="13"/>
      <c r="Y22" s="12"/>
      <c r="Z22" s="13"/>
      <c r="AA22" s="12"/>
      <c r="AB22" s="13"/>
      <c r="AC22" s="12"/>
      <c r="AD22" s="13"/>
    </row>
    <row r="23" spans="1:30" ht="20.100000000000001" customHeight="1" x14ac:dyDescent="0.3">
      <c r="A23" s="5"/>
      <c r="B23" s="10"/>
      <c r="C23" s="32"/>
      <c r="D23" s="32"/>
      <c r="E23" s="32"/>
      <c r="F23" s="32"/>
      <c r="G23" s="32"/>
      <c r="H23" s="32"/>
      <c r="I23" s="32"/>
      <c r="J23" s="32"/>
      <c r="K23" s="12"/>
      <c r="L23" s="13"/>
      <c r="M23" s="12"/>
      <c r="N23" s="13"/>
      <c r="O23" s="12"/>
      <c r="P23" s="13"/>
      <c r="Q23" s="12"/>
      <c r="R23" s="13"/>
      <c r="S23" s="12"/>
      <c r="T23" s="13"/>
      <c r="U23" s="12"/>
      <c r="V23" s="13"/>
      <c r="W23" s="12"/>
      <c r="X23" s="13"/>
      <c r="Y23" s="12"/>
      <c r="Z23" s="13"/>
      <c r="AA23" s="12"/>
      <c r="AB23" s="13"/>
      <c r="AC23" s="12"/>
      <c r="AD23" s="13"/>
    </row>
    <row r="24" spans="1:30" ht="20.100000000000001" customHeight="1" x14ac:dyDescent="0.3">
      <c r="A24" s="5"/>
      <c r="B24" s="10"/>
      <c r="C24" s="32"/>
      <c r="D24" s="32"/>
      <c r="E24" s="32"/>
      <c r="F24" s="32"/>
      <c r="G24" s="32"/>
      <c r="H24" s="32"/>
      <c r="I24" s="32"/>
      <c r="J24" s="32"/>
      <c r="K24" s="12"/>
      <c r="L24" s="13"/>
      <c r="M24" s="12"/>
      <c r="N24" s="13"/>
      <c r="O24" s="12"/>
      <c r="P24" s="13"/>
      <c r="Q24" s="12"/>
      <c r="R24" s="13"/>
      <c r="S24" s="12"/>
      <c r="T24" s="13"/>
      <c r="U24" s="12"/>
      <c r="V24" s="13"/>
      <c r="W24" s="12"/>
      <c r="X24" s="13"/>
      <c r="Y24" s="12"/>
      <c r="Z24" s="13"/>
      <c r="AA24" s="12"/>
      <c r="AB24" s="13"/>
      <c r="AC24" s="12"/>
      <c r="AD24" s="13"/>
    </row>
    <row r="25" spans="1:30" ht="20.100000000000001" customHeight="1" x14ac:dyDescent="0.3">
      <c r="A25" s="5"/>
      <c r="B25" s="10"/>
      <c r="C25" s="32"/>
      <c r="D25" s="32"/>
      <c r="E25" s="32"/>
      <c r="F25" s="32"/>
      <c r="G25" s="32"/>
      <c r="H25" s="32"/>
      <c r="I25" s="32"/>
      <c r="J25" s="32"/>
      <c r="K25" s="12"/>
      <c r="L25" s="13"/>
      <c r="M25" s="12"/>
      <c r="N25" s="13"/>
      <c r="O25" s="12"/>
      <c r="P25" s="13"/>
      <c r="Q25" s="12"/>
      <c r="R25" s="13"/>
      <c r="S25" s="12"/>
      <c r="T25" s="13"/>
      <c r="U25" s="12"/>
      <c r="V25" s="13"/>
      <c r="W25" s="12"/>
      <c r="X25" s="13"/>
      <c r="Y25" s="12"/>
      <c r="Z25" s="13"/>
      <c r="AA25" s="12"/>
      <c r="AB25" s="13"/>
      <c r="AC25" s="12"/>
      <c r="AD25" s="13"/>
    </row>
    <row r="26" spans="1:30" ht="20.100000000000001" customHeight="1" x14ac:dyDescent="0.3">
      <c r="A26" s="5"/>
      <c r="B26" s="10"/>
      <c r="C26" s="32"/>
      <c r="D26" s="32"/>
      <c r="E26" s="32"/>
      <c r="F26" s="32"/>
      <c r="G26" s="32"/>
      <c r="H26" s="32"/>
      <c r="I26" s="32"/>
      <c r="J26" s="32"/>
      <c r="K26" s="12"/>
      <c r="L26" s="13"/>
      <c r="M26" s="12"/>
      <c r="N26" s="13"/>
      <c r="O26" s="12"/>
      <c r="P26" s="13"/>
      <c r="Q26" s="12"/>
      <c r="R26" s="13"/>
      <c r="S26" s="12"/>
      <c r="T26" s="13"/>
      <c r="U26" s="12"/>
      <c r="V26" s="13"/>
      <c r="W26" s="12"/>
      <c r="X26" s="13"/>
      <c r="Y26" s="12"/>
      <c r="Z26" s="13"/>
      <c r="AA26" s="12"/>
      <c r="AB26" s="13"/>
      <c r="AC26" s="12"/>
      <c r="AD26" s="13"/>
    </row>
    <row r="27" spans="1:30" ht="20.100000000000001" customHeight="1" x14ac:dyDescent="0.3">
      <c r="A27" s="5"/>
      <c r="B27" s="10"/>
      <c r="C27" s="32"/>
      <c r="D27" s="32"/>
      <c r="E27" s="32"/>
      <c r="F27" s="32"/>
      <c r="G27" s="32"/>
      <c r="H27" s="32"/>
      <c r="I27" s="32"/>
      <c r="J27" s="32"/>
      <c r="K27" s="12"/>
      <c r="L27" s="13"/>
      <c r="M27" s="12"/>
      <c r="N27" s="13"/>
      <c r="O27" s="12"/>
      <c r="P27" s="13"/>
      <c r="Q27" s="12"/>
      <c r="R27" s="13"/>
      <c r="S27" s="12"/>
      <c r="T27" s="13"/>
      <c r="U27" s="12"/>
      <c r="V27" s="13"/>
      <c r="W27" s="12"/>
      <c r="X27" s="13"/>
      <c r="Y27" s="12"/>
      <c r="Z27" s="13"/>
      <c r="AA27" s="12"/>
      <c r="AB27" s="13"/>
      <c r="AC27" s="12"/>
      <c r="AD27" s="13"/>
    </row>
    <row r="28" spans="1:30" ht="20.100000000000001" customHeight="1" x14ac:dyDescent="0.3">
      <c r="A28" s="5"/>
      <c r="B28" s="10"/>
      <c r="C28" s="32"/>
      <c r="D28" s="32"/>
      <c r="E28" s="32"/>
      <c r="F28" s="32"/>
      <c r="G28" s="32"/>
      <c r="H28" s="32"/>
      <c r="I28" s="32"/>
      <c r="J28" s="32"/>
      <c r="K28" s="12"/>
      <c r="L28" s="13"/>
      <c r="M28" s="12"/>
      <c r="N28" s="13"/>
      <c r="O28" s="12"/>
      <c r="P28" s="13"/>
      <c r="Q28" s="12"/>
      <c r="R28" s="13"/>
      <c r="S28" s="12"/>
      <c r="T28" s="13"/>
      <c r="U28" s="12"/>
      <c r="V28" s="13"/>
      <c r="W28" s="12"/>
      <c r="X28" s="13"/>
      <c r="Y28" s="12"/>
      <c r="Z28" s="13"/>
      <c r="AA28" s="12"/>
      <c r="AB28" s="13"/>
      <c r="AC28" s="12"/>
      <c r="AD28" s="13"/>
    </row>
    <row r="29" spans="1:30" ht="20.100000000000001" customHeight="1" x14ac:dyDescent="0.3">
      <c r="A29" s="5"/>
      <c r="B29" s="10"/>
      <c r="C29" s="32"/>
      <c r="D29" s="32"/>
      <c r="E29" s="32"/>
      <c r="F29" s="32"/>
      <c r="G29" s="32"/>
      <c r="H29" s="32"/>
      <c r="I29" s="32"/>
      <c r="J29" s="32"/>
      <c r="K29" s="12"/>
      <c r="L29" s="13"/>
      <c r="M29" s="12"/>
      <c r="N29" s="13"/>
      <c r="O29" s="12"/>
      <c r="P29" s="13"/>
      <c r="Q29" s="12"/>
      <c r="R29" s="13"/>
      <c r="S29" s="12"/>
      <c r="T29" s="13"/>
      <c r="U29" s="12"/>
      <c r="V29" s="13"/>
      <c r="W29" s="12"/>
      <c r="X29" s="13"/>
      <c r="Y29" s="12"/>
      <c r="Z29" s="13"/>
      <c r="AA29" s="12"/>
      <c r="AB29" s="13"/>
      <c r="AC29" s="12"/>
      <c r="AD29" s="13"/>
    </row>
    <row r="30" spans="1:30" ht="17.25" thickBot="1" x14ac:dyDescent="0.35">
      <c r="C30" s="33"/>
      <c r="D30" s="33"/>
      <c r="E30" s="33"/>
      <c r="F30" s="33"/>
      <c r="G30" s="33"/>
      <c r="H30" s="33"/>
      <c r="I30" s="33"/>
      <c r="J30" s="33"/>
      <c r="K30" s="12"/>
      <c r="L30" s="13"/>
      <c r="M30" s="12"/>
      <c r="N30" s="13"/>
      <c r="O30" s="12"/>
      <c r="P30" s="13"/>
      <c r="Q30" s="12"/>
      <c r="R30" s="13"/>
      <c r="S30" s="12"/>
      <c r="T30" s="13"/>
      <c r="U30" s="12"/>
      <c r="V30" s="13"/>
      <c r="W30" s="12"/>
      <c r="X30" s="13"/>
      <c r="Y30" s="12"/>
      <c r="Z30" s="13"/>
      <c r="AA30" s="12"/>
      <c r="AB30" s="13"/>
      <c r="AC30" s="12"/>
      <c r="AD30" s="13"/>
    </row>
    <row r="31" spans="1:30" ht="18" thickTop="1" thickBot="1" x14ac:dyDescent="0.35">
      <c r="B31" s="1" t="s">
        <v>10</v>
      </c>
      <c r="C31" s="26">
        <f>SUM(C12:C29)</f>
        <v>32</v>
      </c>
      <c r="D31" s="26">
        <f t="shared" ref="D31:J31" si="2">SUM(D12:D29)</f>
        <v>8</v>
      </c>
      <c r="E31" s="26">
        <f t="shared" si="2"/>
        <v>1</v>
      </c>
      <c r="F31" s="26">
        <f t="shared" si="2"/>
        <v>0</v>
      </c>
      <c r="G31" s="26">
        <f t="shared" si="2"/>
        <v>0</v>
      </c>
      <c r="H31" s="26">
        <f t="shared" si="2"/>
        <v>0</v>
      </c>
      <c r="I31" s="26">
        <f t="shared" si="2"/>
        <v>0</v>
      </c>
      <c r="J31" s="26">
        <f t="shared" si="2"/>
        <v>0</v>
      </c>
      <c r="K31" s="12"/>
      <c r="L31" s="14"/>
      <c r="M31" s="12"/>
      <c r="N31" s="14"/>
      <c r="O31" s="12"/>
      <c r="P31" s="14"/>
      <c r="Q31" s="12"/>
      <c r="R31" s="14"/>
      <c r="S31" s="12"/>
      <c r="T31" s="14"/>
      <c r="U31" s="12"/>
      <c r="V31" s="14"/>
      <c r="W31" s="12"/>
      <c r="X31" s="14"/>
      <c r="Y31" s="12"/>
      <c r="Z31" s="14"/>
      <c r="AA31" s="12"/>
      <c r="AB31" s="14"/>
      <c r="AC31" s="12"/>
      <c r="AD31" s="14"/>
    </row>
    <row r="32" spans="1:30" ht="18" thickTop="1" thickBot="1" x14ac:dyDescent="0.35">
      <c r="B32" s="1" t="s">
        <v>11</v>
      </c>
      <c r="C32" s="4">
        <f>C31</f>
        <v>32</v>
      </c>
      <c r="D32" s="4">
        <f t="shared" ref="D32:J32" si="3">D31</f>
        <v>8</v>
      </c>
      <c r="E32" s="4">
        <f t="shared" si="3"/>
        <v>1</v>
      </c>
      <c r="F32" s="4">
        <f t="shared" si="3"/>
        <v>0</v>
      </c>
      <c r="G32" s="4">
        <f t="shared" si="3"/>
        <v>0</v>
      </c>
      <c r="H32" s="4">
        <f t="shared" si="3"/>
        <v>0</v>
      </c>
      <c r="I32" s="4">
        <f t="shared" si="3"/>
        <v>0</v>
      </c>
      <c r="J32" s="4">
        <f t="shared" si="3"/>
        <v>0</v>
      </c>
      <c r="K32" s="12"/>
      <c r="L32" s="14"/>
      <c r="M32" s="12"/>
      <c r="N32" s="14"/>
      <c r="O32" s="12"/>
      <c r="P32" s="14"/>
      <c r="Q32" s="12"/>
      <c r="R32" s="14"/>
      <c r="S32" s="12"/>
      <c r="T32" s="14"/>
      <c r="U32" s="12"/>
      <c r="V32" s="14"/>
      <c r="W32" s="12"/>
      <c r="X32" s="14"/>
      <c r="Y32" s="12"/>
      <c r="Z32" s="14"/>
      <c r="AA32" s="12"/>
      <c r="AB32" s="14"/>
      <c r="AC32" s="12"/>
      <c r="AD32" s="14"/>
    </row>
    <row r="33" spans="2:30" ht="18" thickTop="1" thickBot="1" x14ac:dyDescent="0.35">
      <c r="B33" s="1"/>
      <c r="C33" s="4"/>
      <c r="D33" s="4"/>
      <c r="E33" s="4"/>
      <c r="F33" s="4"/>
      <c r="G33" s="4"/>
      <c r="H33" s="4"/>
      <c r="I33" s="4"/>
      <c r="J33" s="4"/>
      <c r="K33" s="12"/>
      <c r="L33" s="14"/>
      <c r="M33" s="12"/>
      <c r="N33" s="14"/>
      <c r="O33" s="12"/>
      <c r="P33" s="14"/>
      <c r="Q33" s="12"/>
      <c r="R33" s="14"/>
      <c r="S33" s="12"/>
      <c r="T33" s="14"/>
      <c r="U33" s="12"/>
      <c r="V33" s="14"/>
      <c r="W33" s="12"/>
      <c r="X33" s="14"/>
      <c r="Y33" s="12"/>
      <c r="Z33" s="14"/>
      <c r="AA33" s="12"/>
      <c r="AB33" s="14"/>
      <c r="AC33" s="12"/>
      <c r="AD33" s="14"/>
    </row>
    <row r="34" spans="2:30" ht="18" thickTop="1" thickBot="1" x14ac:dyDescent="0.35">
      <c r="B34" s="1" t="s">
        <v>3</v>
      </c>
      <c r="C34" s="2">
        <f>C31*250</f>
        <v>8000</v>
      </c>
      <c r="D34" s="2">
        <f t="shared" ref="D34:J34" si="4">D31*250</f>
        <v>2000</v>
      </c>
      <c r="E34" s="2">
        <f t="shared" si="4"/>
        <v>250</v>
      </c>
      <c r="F34" s="2">
        <f t="shared" si="4"/>
        <v>0</v>
      </c>
      <c r="G34" s="2">
        <f t="shared" si="4"/>
        <v>0</v>
      </c>
      <c r="H34" s="2">
        <f t="shared" si="4"/>
        <v>0</v>
      </c>
      <c r="I34" s="2">
        <f t="shared" si="4"/>
        <v>0</v>
      </c>
      <c r="J34" s="2">
        <f t="shared" si="4"/>
        <v>0</v>
      </c>
      <c r="K34" s="12"/>
      <c r="L34" s="13"/>
      <c r="M34" s="12"/>
      <c r="N34" s="13"/>
      <c r="O34" s="12"/>
      <c r="P34" s="13"/>
      <c r="Q34" s="12"/>
      <c r="R34" s="13"/>
      <c r="S34" s="12"/>
      <c r="T34" s="13"/>
      <c r="U34" s="12"/>
      <c r="V34" s="13"/>
      <c r="W34" s="12"/>
      <c r="X34" s="13"/>
      <c r="Y34" s="12"/>
      <c r="Z34" s="13"/>
      <c r="AA34" s="12"/>
      <c r="AB34" s="13"/>
      <c r="AC34" s="12"/>
      <c r="AD34" s="13"/>
    </row>
    <row r="35" spans="2:30" ht="18" thickTop="1" thickBot="1" x14ac:dyDescent="0.35">
      <c r="B35" s="1" t="s">
        <v>4</v>
      </c>
      <c r="C35" s="2">
        <f>C34</f>
        <v>8000</v>
      </c>
      <c r="D35" s="2">
        <f t="shared" ref="D35:J35" si="5">C35+D34</f>
        <v>10000</v>
      </c>
      <c r="E35" s="2">
        <f t="shared" si="5"/>
        <v>10250</v>
      </c>
      <c r="F35" s="2">
        <f t="shared" si="5"/>
        <v>10250</v>
      </c>
      <c r="G35" s="2">
        <f t="shared" si="5"/>
        <v>10250</v>
      </c>
      <c r="H35" s="2">
        <f t="shared" si="5"/>
        <v>10250</v>
      </c>
      <c r="I35" s="2">
        <f t="shared" si="5"/>
        <v>10250</v>
      </c>
      <c r="J35" s="2">
        <f t="shared" si="5"/>
        <v>10250</v>
      </c>
      <c r="K35" s="12"/>
      <c r="L35" s="13"/>
      <c r="M35" s="12"/>
      <c r="N35" s="13"/>
      <c r="O35" s="12"/>
      <c r="P35" s="13"/>
      <c r="Q35" s="12"/>
      <c r="R35" s="13"/>
      <c r="S35" s="12"/>
      <c r="T35" s="13"/>
      <c r="U35" s="12"/>
      <c r="V35" s="13"/>
      <c r="W35" s="12"/>
      <c r="X35" s="13"/>
      <c r="Y35" s="12"/>
      <c r="Z35" s="13"/>
      <c r="AA35" s="12"/>
      <c r="AB35" s="13"/>
      <c r="AC35" s="12"/>
      <c r="AD35" s="13"/>
    </row>
    <row r="36" spans="2:30" ht="18" thickTop="1" thickBot="1" x14ac:dyDescent="0.35">
      <c r="B36" s="1" t="s">
        <v>5</v>
      </c>
      <c r="C36" s="2">
        <f>H4-C34</f>
        <v>22000</v>
      </c>
      <c r="D36" s="2">
        <f>C36-D34</f>
        <v>20000</v>
      </c>
      <c r="E36" s="2">
        <f>D36-E34</f>
        <v>19750</v>
      </c>
      <c r="F36" s="2">
        <f t="shared" ref="F36:J36" si="6">E36-F34</f>
        <v>19750</v>
      </c>
      <c r="G36" s="2">
        <f t="shared" si="6"/>
        <v>19750</v>
      </c>
      <c r="H36" s="2">
        <f t="shared" si="6"/>
        <v>19750</v>
      </c>
      <c r="I36" s="2">
        <f t="shared" si="6"/>
        <v>19750</v>
      </c>
      <c r="J36" s="2">
        <f t="shared" si="6"/>
        <v>19750</v>
      </c>
      <c r="K36" s="12"/>
      <c r="L36" s="17"/>
      <c r="M36" s="12"/>
      <c r="N36" s="17"/>
      <c r="O36" s="12"/>
      <c r="P36" s="13"/>
      <c r="Q36" s="12"/>
      <c r="R36" s="13"/>
      <c r="S36" s="12"/>
      <c r="T36" s="13"/>
      <c r="U36" s="12"/>
      <c r="V36" s="13"/>
      <c r="W36" s="12"/>
      <c r="X36" s="13"/>
      <c r="Y36" s="12"/>
      <c r="Z36" s="13"/>
      <c r="AA36" s="12"/>
      <c r="AB36" s="13"/>
      <c r="AC36" s="12"/>
      <c r="AD36" s="13"/>
    </row>
    <row r="37" spans="2:30" ht="18" thickTop="1" thickBot="1" x14ac:dyDescent="0.35">
      <c r="B37" s="1"/>
      <c r="C37" s="24">
        <f t="shared" ref="C37:J37" si="7">C35/$H4</f>
        <v>0.26666666666666666</v>
      </c>
      <c r="D37" s="24">
        <f t="shared" si="7"/>
        <v>0.33333333333333331</v>
      </c>
      <c r="E37" s="24">
        <f t="shared" si="7"/>
        <v>0.34166666666666667</v>
      </c>
      <c r="F37" s="24">
        <f t="shared" si="7"/>
        <v>0.34166666666666667</v>
      </c>
      <c r="G37" s="24">
        <f t="shared" si="7"/>
        <v>0.34166666666666667</v>
      </c>
      <c r="H37" s="24">
        <f t="shared" si="7"/>
        <v>0.34166666666666667</v>
      </c>
      <c r="I37" s="24">
        <f t="shared" si="7"/>
        <v>0.34166666666666667</v>
      </c>
      <c r="J37" s="24">
        <f t="shared" si="7"/>
        <v>0.34166666666666667</v>
      </c>
      <c r="K37" s="12"/>
      <c r="L37" s="13"/>
      <c r="M37" s="12"/>
      <c r="N37" s="18"/>
      <c r="O37" s="12"/>
      <c r="P37" s="13"/>
      <c r="Q37" s="12"/>
      <c r="R37" s="13"/>
      <c r="S37" s="12"/>
      <c r="T37" s="13"/>
      <c r="U37" s="12"/>
      <c r="V37" s="13"/>
      <c r="W37" s="12"/>
      <c r="X37" s="13"/>
      <c r="Y37" s="12"/>
      <c r="Z37" s="13"/>
      <c r="AA37" s="12"/>
      <c r="AB37" s="13"/>
      <c r="AC37" s="12"/>
      <c r="AD37" s="13"/>
    </row>
    <row r="38" spans="2:30" ht="20.100000000000001" customHeight="1" thickTop="1" thickBot="1" x14ac:dyDescent="0.35">
      <c r="B38" s="1" t="s">
        <v>6</v>
      </c>
      <c r="C38" s="19"/>
      <c r="D38" s="19"/>
      <c r="E38" s="19"/>
      <c r="F38" s="19"/>
      <c r="G38" s="19"/>
      <c r="H38" s="19"/>
      <c r="I38" s="19"/>
      <c r="J38" s="19"/>
      <c r="K38" s="12"/>
      <c r="L38" s="16"/>
      <c r="M38" s="12"/>
      <c r="N38" s="16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</row>
    <row r="39" spans="2:30" ht="20.100000000000001" customHeight="1" thickTop="1" thickBot="1" x14ac:dyDescent="0.35">
      <c r="B39" s="1" t="s">
        <v>7</v>
      </c>
      <c r="C39" s="20"/>
      <c r="D39" s="20"/>
      <c r="E39" s="20"/>
      <c r="F39" s="20"/>
      <c r="G39" s="20"/>
      <c r="H39" s="20"/>
      <c r="I39" s="20"/>
      <c r="J39" s="20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</row>
    <row r="40" spans="2:30" ht="20.100000000000001" customHeight="1" thickTop="1" thickBot="1" x14ac:dyDescent="0.35">
      <c r="B40" s="3" t="s">
        <v>9</v>
      </c>
      <c r="C40" s="8"/>
      <c r="D40" s="8"/>
      <c r="E40" s="8"/>
      <c r="F40" s="8"/>
      <c r="G40" s="8"/>
      <c r="H40" s="8"/>
      <c r="I40" s="8"/>
      <c r="J40" s="8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</row>
    <row r="41" spans="2:30" ht="20.100000000000001" customHeight="1" thickTop="1" thickBot="1" x14ac:dyDescent="0.35">
      <c r="B41" s="3" t="s">
        <v>7</v>
      </c>
      <c r="C41" s="1"/>
      <c r="D41" s="1"/>
      <c r="E41" s="1"/>
      <c r="F41" s="1"/>
      <c r="G41" s="1"/>
      <c r="H41" s="1"/>
      <c r="I41" s="1"/>
      <c r="J41" s="1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</row>
    <row r="42" spans="2:30" ht="17.25" thickTop="1" x14ac:dyDescent="0.3"/>
  </sheetData>
  <mergeCells count="4">
    <mergeCell ref="P1:R1"/>
    <mergeCell ref="P2:Q2"/>
    <mergeCell ref="A4:B4"/>
    <mergeCell ref="O4:P4"/>
  </mergeCells>
  <conditionalFormatting sqref="B1">
    <cfRule type="containsText" dxfId="0" priority="1" operator="containsText" text="D0">
      <formula>NOT(ISERROR(SEARCH("D0",B1)))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RECAP</vt:lpstr>
      <vt:lpstr>BAT 1</vt:lpstr>
      <vt:lpstr>BAT 2</vt:lpstr>
      <vt:lpstr>BAT 3</vt:lpstr>
      <vt:lpstr>RECAP!Zone_d_impression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2019-11-29T14:29:01Z</dcterms:modified>
</cp:coreProperties>
</file>