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ahamadas\Desktop\"/>
    </mc:Choice>
  </mc:AlternateContent>
  <bookViews>
    <workbookView xWindow="0" yWindow="0" windowWidth="21600" windowHeight="9600"/>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1" i="1" l="1"/>
  <c r="F21" i="1"/>
  <c r="I25" i="1"/>
  <c r="H25" i="1"/>
  <c r="D25" i="1"/>
  <c r="D24" i="1"/>
  <c r="G23" i="1"/>
  <c r="F24" i="1"/>
  <c r="E21" i="1"/>
  <c r="G20" i="1"/>
  <c r="G19" i="1"/>
  <c r="F18" i="1"/>
  <c r="O22" i="1" s="1"/>
  <c r="G17" i="1"/>
  <c r="G16" i="1"/>
  <c r="E16" i="1"/>
  <c r="G14" i="1"/>
  <c r="F14" i="1"/>
  <c r="F13" i="1"/>
  <c r="G13" i="1" s="1"/>
  <c r="I12" i="1"/>
  <c r="G12" i="1"/>
  <c r="F11" i="1"/>
  <c r="G11" i="1" s="1"/>
  <c r="G10" i="1"/>
  <c r="G9" i="1"/>
  <c r="G8" i="1"/>
  <c r="G18" i="1" l="1"/>
  <c r="N10" i="1"/>
  <c r="N11" i="1"/>
  <c r="A11" i="1"/>
  <c r="F22" i="1"/>
  <c r="O26" i="1"/>
  <c r="O21" i="1"/>
  <c r="O24" i="1" l="1"/>
  <c r="F25" i="1"/>
  <c r="O28" i="1" s="1"/>
  <c r="O27" i="1"/>
  <c r="P22" i="1"/>
  <c r="G22" i="1"/>
  <c r="G26" i="1" s="1"/>
  <c r="P26" i="1"/>
  <c r="P25" i="1"/>
  <c r="F26" i="1"/>
  <c r="O29" i="1" s="1"/>
  <c r="O25" i="1"/>
  <c r="G24" i="1" l="1"/>
  <c r="P21" i="1" s="1"/>
  <c r="G25" i="1"/>
  <c r="P28" i="1" s="1"/>
  <c r="P27" i="1"/>
  <c r="P29" i="1"/>
  <c r="P24" i="1"/>
</calcChain>
</file>

<file path=xl/sharedStrings.xml><?xml version="1.0" encoding="utf-8"?>
<sst xmlns="http://schemas.openxmlformats.org/spreadsheetml/2006/main" count="46" uniqueCount="31">
  <si>
    <t>Taux</t>
  </si>
  <si>
    <t>Décompte TTC</t>
  </si>
  <si>
    <t>Décompte HT</t>
  </si>
  <si>
    <t xml:space="preserve">Dommage </t>
  </si>
  <si>
    <t>Main D'œuvre</t>
  </si>
  <si>
    <t>Sous total REG Prp Usage</t>
  </si>
  <si>
    <t>Peinture</t>
  </si>
  <si>
    <t>Sous total REG Prp AGE</t>
  </si>
  <si>
    <t>Mantant BDG</t>
  </si>
  <si>
    <t>Sous total REG Prp Permis</t>
  </si>
  <si>
    <t>Montant pneu</t>
  </si>
  <si>
    <t>S /Total REG PRP Capitaux</t>
  </si>
  <si>
    <t xml:space="preserve">Vetusté </t>
  </si>
  <si>
    <t>Montant Rpr Usage</t>
  </si>
  <si>
    <t>Vetusté Pneumatique</t>
  </si>
  <si>
    <t>Montant Rpr Âge</t>
  </si>
  <si>
    <t>Epave</t>
  </si>
  <si>
    <t>Montant Rpr Permis</t>
  </si>
  <si>
    <t>Valeur Assuré</t>
  </si>
  <si>
    <t>Montant Rpr Capitaux</t>
  </si>
  <si>
    <t>Valeur venale</t>
  </si>
  <si>
    <t>Total à payer Rpr Usage</t>
  </si>
  <si>
    <t>Sous Total</t>
  </si>
  <si>
    <t>Total à payer Rpr Âge</t>
  </si>
  <si>
    <t>RC Payée</t>
  </si>
  <si>
    <t>Total à payer Rpr Permis</t>
  </si>
  <si>
    <t>RC Majorée</t>
  </si>
  <si>
    <t>Total à payer Rpr Capitaux</t>
  </si>
  <si>
    <t>Franchise</t>
  </si>
  <si>
    <t>immob</t>
  </si>
  <si>
    <t xml:space="preserve">Total à payer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</si>
</sst>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 _€_-;\-* #,##0.00\ _€_-;_-* &quot;-&quot;??\ _€_-;_-@_-"/>
    <numFmt numFmtId="164" formatCode="0.000"/>
    <numFmt numFmtId="165" formatCode=";;;"/>
  </numFmts>
  <fonts count="1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sz val="11"/>
      <color rgb="FF00B050"/>
      <name val="Calibri"/>
      <family val="2"/>
      <scheme val="minor"/>
    </font>
    <font>
      <b/>
      <sz val="11"/>
      <color theme="2"/>
      <name val="Calibri"/>
      <family val="2"/>
      <scheme val="minor"/>
    </font>
    <font>
      <b/>
      <sz val="11"/>
      <color theme="3" tint="-0.249977111117893"/>
      <name val="Calibri"/>
      <family val="2"/>
      <scheme val="minor"/>
    </font>
    <font>
      <b/>
      <sz val="12"/>
      <color rgb="FFFF0000"/>
      <name val="Calibri"/>
      <family val="2"/>
      <scheme val="minor"/>
    </font>
    <font>
      <sz val="12"/>
      <name val="Calibri"/>
      <family val="2"/>
      <scheme val="minor"/>
    </font>
    <font>
      <sz val="11"/>
      <name val="Calibri"/>
      <family val="2"/>
      <scheme val="minor"/>
    </font>
    <font>
      <sz val="12"/>
      <color theme="0"/>
      <name val="Calibri"/>
      <family val="2"/>
      <scheme val="minor"/>
    </font>
    <font>
      <b/>
      <sz val="12"/>
      <name val="Calibri"/>
      <family val="2"/>
      <scheme val="minor"/>
    </font>
    <font>
      <b/>
      <sz val="14"/>
      <name val="Calibri"/>
      <family val="2"/>
      <scheme val="minor"/>
    </font>
    <font>
      <b/>
      <sz val="11"/>
      <name val="Calibri"/>
      <family val="2"/>
      <scheme val="minor"/>
    </font>
    <font>
      <b/>
      <sz val="12"/>
      <color rgb="FFFFFF66"/>
      <name val="Calibri"/>
      <family val="2"/>
      <scheme val="minor"/>
    </font>
    <font>
      <b/>
      <sz val="14"/>
      <color theme="1"/>
      <name val="Calibri"/>
      <family val="2"/>
      <scheme val="minor"/>
    </font>
  </fonts>
  <fills count="15">
    <fill>
      <patternFill patternType="none"/>
    </fill>
    <fill>
      <patternFill patternType="gray125"/>
    </fill>
    <fill>
      <patternFill patternType="solid">
        <fgColor theme="1"/>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C00000"/>
        <bgColor indexed="64"/>
      </patternFill>
    </fill>
  </fills>
  <borders count="15">
    <border>
      <left/>
      <right/>
      <top/>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89">
    <xf numFmtId="0" fontId="0" fillId="0" borderId="0" xfId="0"/>
    <xf numFmtId="164" fontId="0" fillId="0" borderId="0" xfId="0" applyNumberFormat="1" applyProtection="1"/>
    <xf numFmtId="0" fontId="0" fillId="0" borderId="0" xfId="0" applyProtection="1"/>
    <xf numFmtId="0" fontId="0" fillId="0" borderId="0" xfId="0" applyBorder="1" applyProtection="1"/>
    <xf numFmtId="0" fontId="0" fillId="0" borderId="0" xfId="0" applyFill="1" applyBorder="1" applyAlignment="1" applyProtection="1">
      <alignment horizontal="center"/>
    </xf>
    <xf numFmtId="0" fontId="0" fillId="2" borderId="1" xfId="0" applyFill="1" applyBorder="1" applyProtection="1"/>
    <xf numFmtId="0" fontId="3" fillId="0" borderId="2" xfId="0" applyFont="1" applyFill="1" applyBorder="1" applyAlignment="1" applyProtection="1">
      <alignment horizontal="center" vertical="center"/>
    </xf>
    <xf numFmtId="0" fontId="3" fillId="0" borderId="3" xfId="0" applyFont="1" applyFill="1" applyBorder="1" applyAlignment="1" applyProtection="1">
      <alignment horizontal="center" vertical="center"/>
    </xf>
    <xf numFmtId="0" fontId="3" fillId="3" borderId="4" xfId="0" applyFont="1" applyFill="1" applyBorder="1" applyAlignment="1" applyProtection="1">
      <alignment horizontal="center" vertical="center"/>
    </xf>
    <xf numFmtId="0" fontId="3" fillId="3" borderId="5" xfId="0" applyFont="1" applyFill="1" applyBorder="1" applyAlignment="1" applyProtection="1">
      <alignment horizontal="center" vertical="center"/>
    </xf>
    <xf numFmtId="0" fontId="5" fillId="0" borderId="2" xfId="0" applyFont="1" applyFill="1" applyBorder="1" applyProtection="1"/>
    <xf numFmtId="0" fontId="6" fillId="0" borderId="6" xfId="2" applyNumberFormat="1" applyFont="1" applyFill="1" applyBorder="1" applyAlignment="1" applyProtection="1">
      <alignment horizontal="center" vertical="center"/>
    </xf>
    <xf numFmtId="43" fontId="3" fillId="0" borderId="0" xfId="0" applyNumberFormat="1" applyFont="1" applyProtection="1">
      <protection locked="0"/>
    </xf>
    <xf numFmtId="43" fontId="3" fillId="0" borderId="6" xfId="0" applyNumberFormat="1" applyFont="1" applyBorder="1" applyAlignment="1" applyProtection="1">
      <alignment horizontal="center" vertical="center"/>
    </xf>
    <xf numFmtId="43" fontId="7" fillId="4" borderId="7" xfId="0" applyNumberFormat="1" applyFont="1" applyFill="1" applyBorder="1" applyAlignment="1" applyProtection="1">
      <alignment horizontal="center" vertical="center"/>
    </xf>
    <xf numFmtId="43" fontId="7" fillId="5" borderId="8" xfId="0" applyNumberFormat="1" applyFont="1" applyFill="1" applyBorder="1" applyAlignment="1" applyProtection="1">
      <alignment horizontal="center" vertical="center"/>
      <protection locked="0"/>
    </xf>
    <xf numFmtId="0" fontId="5" fillId="0" borderId="7" xfId="0" applyFont="1" applyFill="1" applyBorder="1" applyProtection="1"/>
    <xf numFmtId="0" fontId="8" fillId="0" borderId="6" xfId="2" applyNumberFormat="1" applyFont="1" applyFill="1" applyBorder="1" applyAlignment="1" applyProtection="1">
      <alignment horizontal="center" vertical="center"/>
    </xf>
    <xf numFmtId="43" fontId="3" fillId="0" borderId="6" xfId="0" applyNumberFormat="1" applyFont="1" applyBorder="1" applyAlignment="1" applyProtection="1">
      <alignment horizontal="center" vertical="center"/>
      <protection locked="0"/>
    </xf>
    <xf numFmtId="9" fontId="6" fillId="0" borderId="6" xfId="2" applyFont="1" applyFill="1" applyBorder="1" applyAlignment="1" applyProtection="1">
      <alignment horizontal="center" vertical="center"/>
    </xf>
    <xf numFmtId="43" fontId="7" fillId="4" borderId="9" xfId="0" applyNumberFormat="1" applyFont="1" applyFill="1" applyBorder="1" applyAlignment="1" applyProtection="1">
      <alignment horizontal="center" vertical="center"/>
    </xf>
    <xf numFmtId="43" fontId="0" fillId="0" borderId="0" xfId="0" applyNumberFormat="1" applyProtection="1"/>
    <xf numFmtId="9" fontId="0" fillId="0" borderId="0" xfId="0" applyNumberFormat="1" applyProtection="1"/>
    <xf numFmtId="43" fontId="2" fillId="6" borderId="6" xfId="0" applyNumberFormat="1" applyFont="1" applyFill="1" applyBorder="1" applyAlignment="1" applyProtection="1">
      <alignment horizontal="center" vertical="center"/>
    </xf>
    <xf numFmtId="43" fontId="2" fillId="6" borderId="8" xfId="0" applyNumberFormat="1" applyFont="1" applyFill="1" applyBorder="1" applyAlignment="1" applyProtection="1">
      <alignment horizontal="center" vertical="center"/>
    </xf>
    <xf numFmtId="43" fontId="7" fillId="4" borderId="6" xfId="0" applyNumberFormat="1" applyFont="1" applyFill="1" applyBorder="1" applyAlignment="1" applyProtection="1">
      <alignment horizontal="center" vertical="center"/>
    </xf>
    <xf numFmtId="43" fontId="7" fillId="5" borderId="10" xfId="0" applyNumberFormat="1" applyFont="1" applyFill="1" applyBorder="1" applyAlignment="1" applyProtection="1">
      <alignment horizontal="center" vertical="center"/>
      <protection locked="0"/>
    </xf>
    <xf numFmtId="43" fontId="3" fillId="5" borderId="6" xfId="0" applyNumberFormat="1" applyFont="1" applyFill="1" applyBorder="1" applyAlignment="1" applyProtection="1">
      <alignment horizontal="center" vertical="center"/>
      <protection locked="0"/>
    </xf>
    <xf numFmtId="43" fontId="3" fillId="5" borderId="8" xfId="0" applyNumberFormat="1" applyFont="1" applyFill="1" applyBorder="1" applyAlignment="1" applyProtection="1">
      <alignment horizontal="center" vertical="center"/>
    </xf>
    <xf numFmtId="43" fontId="7" fillId="4" borderId="11" xfId="0" applyNumberFormat="1" applyFont="1" applyFill="1" applyBorder="1" applyAlignment="1" applyProtection="1">
      <alignment horizontal="center" vertical="center"/>
    </xf>
    <xf numFmtId="43" fontId="7" fillId="6" borderId="12" xfId="0" applyNumberFormat="1" applyFont="1" applyFill="1" applyBorder="1" applyAlignment="1" applyProtection="1">
      <alignment horizontal="center" vertical="center"/>
    </xf>
    <xf numFmtId="0" fontId="9" fillId="0" borderId="7" xfId="0" applyFont="1" applyFill="1" applyBorder="1" applyProtection="1"/>
    <xf numFmtId="9" fontId="8" fillId="0" borderId="6" xfId="2" applyFont="1" applyBorder="1" applyAlignment="1" applyProtection="1">
      <alignment horizontal="center" vertical="center"/>
      <protection locked="0"/>
    </xf>
    <xf numFmtId="43" fontId="10" fillId="0" borderId="6" xfId="0" applyNumberFormat="1" applyFont="1" applyFill="1" applyBorder="1" applyAlignment="1" applyProtection="1">
      <alignment horizontal="center" vertical="center"/>
    </xf>
    <xf numFmtId="43" fontId="10" fillId="0" borderId="8" xfId="0" applyNumberFormat="1" applyFont="1" applyFill="1" applyBorder="1" applyAlignment="1" applyProtection="1">
      <alignment horizontal="center" vertical="center"/>
    </xf>
    <xf numFmtId="43" fontId="7" fillId="4" borderId="6" xfId="0" applyNumberFormat="1" applyFont="1" applyFill="1" applyBorder="1" applyAlignment="1" applyProtection="1">
      <alignment horizontal="center" vertical="center"/>
    </xf>
    <xf numFmtId="165" fontId="0" fillId="0" borderId="0" xfId="0" applyNumberFormat="1" applyProtection="1"/>
    <xf numFmtId="43" fontId="11" fillId="0" borderId="6" xfId="0" applyNumberFormat="1" applyFont="1" applyFill="1" applyBorder="1" applyAlignment="1" applyProtection="1">
      <alignment horizontal="center" vertical="center"/>
    </xf>
    <xf numFmtId="43" fontId="3" fillId="7" borderId="6" xfId="0" applyNumberFormat="1" applyFont="1" applyFill="1" applyBorder="1" applyAlignment="1" applyProtection="1">
      <alignment horizontal="center" vertical="center"/>
      <protection locked="0"/>
    </xf>
    <xf numFmtId="0" fontId="9" fillId="0" borderId="10" xfId="0" applyFont="1" applyFill="1" applyBorder="1" applyProtection="1"/>
    <xf numFmtId="9" fontId="8" fillId="0" borderId="11" xfId="2" applyFont="1" applyBorder="1" applyAlignment="1" applyProtection="1">
      <alignment horizontal="center" vertical="center"/>
    </xf>
    <xf numFmtId="43" fontId="4" fillId="0" borderId="6" xfId="0" applyNumberFormat="1" applyFont="1" applyFill="1" applyBorder="1" applyAlignment="1" applyProtection="1">
      <alignment horizontal="center" vertical="center"/>
    </xf>
    <xf numFmtId="43" fontId="12" fillId="0" borderId="8" xfId="0" applyNumberFormat="1" applyFont="1" applyFill="1" applyBorder="1" applyAlignment="1" applyProtection="1">
      <alignment horizontal="center" vertical="center"/>
    </xf>
    <xf numFmtId="0" fontId="5" fillId="0" borderId="10" xfId="0" applyFont="1" applyFill="1" applyBorder="1" applyProtection="1"/>
    <xf numFmtId="43" fontId="8" fillId="0" borderId="11" xfId="1" applyFont="1" applyFill="1" applyBorder="1" applyAlignment="1" applyProtection="1">
      <alignment horizontal="center" vertical="center"/>
    </xf>
    <xf numFmtId="43" fontId="3" fillId="0" borderId="6" xfId="0" applyNumberFormat="1" applyFont="1" applyFill="1" applyBorder="1" applyAlignment="1" applyProtection="1">
      <alignment horizontal="center" vertical="center"/>
      <protection locked="0"/>
    </xf>
    <xf numFmtId="43" fontId="3" fillId="0" borderId="8" xfId="0" applyNumberFormat="1" applyFont="1" applyFill="1" applyBorder="1" applyAlignment="1" applyProtection="1">
      <alignment horizontal="center" vertical="center"/>
    </xf>
    <xf numFmtId="43" fontId="8" fillId="0" borderId="3" xfId="1" applyFont="1" applyFill="1" applyBorder="1" applyAlignment="1" applyProtection="1">
      <alignment horizontal="center" vertical="center"/>
    </xf>
    <xf numFmtId="0" fontId="13" fillId="8" borderId="10" xfId="0" applyFont="1" applyFill="1" applyBorder="1" applyAlignment="1" applyProtection="1">
      <alignment horizontal="center" vertical="center"/>
    </xf>
    <xf numFmtId="0" fontId="13" fillId="8" borderId="7" xfId="0" applyFont="1" applyFill="1" applyBorder="1" applyAlignment="1" applyProtection="1">
      <alignment horizontal="center" vertical="center"/>
    </xf>
    <xf numFmtId="43" fontId="14" fillId="9" borderId="6" xfId="0" applyNumberFormat="1" applyFont="1" applyFill="1" applyBorder="1" applyAlignment="1" applyProtection="1">
      <alignment horizontal="center" vertical="center"/>
    </xf>
    <xf numFmtId="43" fontId="14" fillId="9" borderId="8" xfId="0" applyNumberFormat="1" applyFont="1" applyFill="1" applyBorder="1" applyAlignment="1" applyProtection="1">
      <alignment horizontal="center" vertical="center"/>
    </xf>
    <xf numFmtId="0" fontId="13" fillId="7" borderId="10" xfId="0" applyFont="1" applyFill="1" applyBorder="1" applyAlignment="1" applyProtection="1">
      <alignment vertical="center"/>
    </xf>
    <xf numFmtId="0" fontId="13" fillId="0" borderId="6" xfId="0" applyFont="1" applyFill="1" applyBorder="1" applyAlignment="1" applyProtection="1">
      <alignment horizontal="center"/>
    </xf>
    <xf numFmtId="43" fontId="15" fillId="10" borderId="6" xfId="0" applyNumberFormat="1" applyFont="1" applyFill="1" applyBorder="1" applyAlignment="1" applyProtection="1">
      <alignment horizontal="center" vertical="center"/>
      <protection locked="0"/>
    </xf>
    <xf numFmtId="43" fontId="15" fillId="10" borderId="8" xfId="0" applyNumberFormat="1" applyFont="1" applyFill="1" applyBorder="1" applyAlignment="1" applyProtection="1">
      <alignment horizontal="center" vertical="center"/>
    </xf>
    <xf numFmtId="43" fontId="15" fillId="10" borderId="6" xfId="0" applyNumberFormat="1" applyFont="1" applyFill="1" applyBorder="1" applyAlignment="1" applyProtection="1">
      <alignment horizontal="center" vertical="center"/>
    </xf>
    <xf numFmtId="165" fontId="13" fillId="10" borderId="0" xfId="0" applyNumberFormat="1" applyFont="1" applyFill="1" applyBorder="1" applyAlignment="1" applyProtection="1">
      <alignment vertical="center"/>
    </xf>
    <xf numFmtId="0" fontId="16" fillId="11" borderId="7" xfId="0" applyFont="1" applyFill="1" applyBorder="1" applyAlignment="1" applyProtection="1">
      <alignment vertical="center"/>
      <protection locked="0"/>
    </xf>
    <xf numFmtId="9" fontId="8" fillId="0" borderId="6" xfId="2" applyFont="1" applyBorder="1" applyAlignment="1" applyProtection="1">
      <alignment horizontal="center" vertical="center"/>
    </xf>
    <xf numFmtId="43" fontId="15" fillId="3" borderId="6" xfId="0" applyNumberFormat="1" applyFont="1" applyFill="1" applyBorder="1" applyAlignment="1" applyProtection="1">
      <alignment horizontal="center" vertical="center"/>
    </xf>
    <xf numFmtId="165" fontId="8" fillId="10" borderId="0" xfId="2" applyNumberFormat="1" applyFont="1" applyFill="1" applyBorder="1" applyAlignment="1" applyProtection="1">
      <alignment horizontal="center" vertical="center"/>
    </xf>
    <xf numFmtId="165" fontId="15" fillId="10" borderId="0" xfId="0" applyNumberFormat="1" applyFont="1" applyFill="1" applyBorder="1" applyAlignment="1" applyProtection="1">
      <alignment horizontal="center" vertical="center"/>
    </xf>
    <xf numFmtId="0" fontId="9" fillId="0" borderId="7" xfId="0" applyFont="1" applyFill="1" applyBorder="1" applyAlignment="1" applyProtection="1">
      <alignment vertical="center"/>
    </xf>
    <xf numFmtId="0" fontId="5" fillId="0" borderId="7" xfId="0" applyFont="1" applyFill="1" applyBorder="1" applyAlignment="1" applyProtection="1">
      <alignment vertical="center"/>
    </xf>
    <xf numFmtId="9" fontId="6" fillId="5" borderId="6" xfId="2" applyFont="1" applyFill="1" applyBorder="1" applyAlignment="1" applyProtection="1">
      <alignment horizontal="center" vertical="center"/>
    </xf>
    <xf numFmtId="43" fontId="15" fillId="0" borderId="6" xfId="0" applyNumberFormat="1" applyFont="1" applyBorder="1" applyAlignment="1" applyProtection="1">
      <alignment horizontal="center" vertical="center"/>
      <protection locked="0"/>
    </xf>
    <xf numFmtId="43" fontId="15" fillId="0" borderId="8" xfId="0" applyNumberFormat="1" applyFont="1" applyBorder="1" applyAlignment="1" applyProtection="1">
      <alignment horizontal="center" vertical="center"/>
    </xf>
    <xf numFmtId="0" fontId="5" fillId="7" borderId="7" xfId="0" applyFont="1" applyFill="1" applyBorder="1" applyAlignment="1" applyProtection="1">
      <alignment vertical="center"/>
    </xf>
    <xf numFmtId="43" fontId="5" fillId="7" borderId="11" xfId="0" applyNumberFormat="1" applyFont="1" applyFill="1" applyBorder="1" applyAlignment="1" applyProtection="1">
      <alignment vertical="center"/>
      <protection locked="0"/>
    </xf>
    <xf numFmtId="43" fontId="5" fillId="7" borderId="6" xfId="0" applyNumberFormat="1" applyFont="1" applyFill="1" applyBorder="1" applyAlignment="1" applyProtection="1">
      <alignment vertical="center"/>
      <protection locked="0"/>
    </xf>
    <xf numFmtId="165" fontId="5" fillId="10" borderId="0" xfId="0" applyNumberFormat="1" applyFont="1" applyFill="1" applyBorder="1" applyAlignment="1" applyProtection="1">
      <alignment vertical="center"/>
    </xf>
    <xf numFmtId="165" fontId="6" fillId="10" borderId="0" xfId="2" applyNumberFormat="1" applyFont="1" applyFill="1" applyBorder="1" applyAlignment="1" applyProtection="1">
      <alignment horizontal="center" vertical="center"/>
    </xf>
    <xf numFmtId="165" fontId="2" fillId="10" borderId="0" xfId="0" applyNumberFormat="1" applyFont="1" applyFill="1" applyBorder="1" applyAlignment="1" applyProtection="1">
      <alignment horizontal="center" vertical="center"/>
    </xf>
    <xf numFmtId="43" fontId="2" fillId="5" borderId="6" xfId="0" applyNumberFormat="1" applyFont="1" applyFill="1" applyBorder="1" applyAlignment="1" applyProtection="1">
      <alignment horizontal="center" vertical="center"/>
    </xf>
    <xf numFmtId="43" fontId="5" fillId="12" borderId="11" xfId="0" applyNumberFormat="1" applyFont="1" applyFill="1" applyBorder="1" applyAlignment="1" applyProtection="1">
      <alignment vertical="center"/>
    </xf>
    <xf numFmtId="43" fontId="5" fillId="12" borderId="6" xfId="0" applyNumberFormat="1" applyFont="1" applyFill="1" applyBorder="1" applyAlignment="1" applyProtection="1">
      <alignment vertical="center"/>
    </xf>
    <xf numFmtId="0" fontId="0" fillId="13" borderId="0" xfId="0" applyFill="1" applyProtection="1"/>
    <xf numFmtId="0" fontId="5" fillId="0" borderId="9" xfId="0" applyFont="1" applyFill="1" applyBorder="1" applyAlignment="1" applyProtection="1">
      <alignment horizontal="center" vertical="center"/>
    </xf>
    <xf numFmtId="9" fontId="1" fillId="0" borderId="11" xfId="2" applyFont="1" applyFill="1" applyBorder="1" applyAlignment="1" applyProtection="1">
      <alignment vertical="center"/>
    </xf>
    <xf numFmtId="43" fontId="17" fillId="9" borderId="6" xfId="0" applyNumberFormat="1" applyFont="1" applyFill="1" applyBorder="1" applyAlignment="1" applyProtection="1">
      <alignment horizontal="center" vertical="center"/>
    </xf>
    <xf numFmtId="43" fontId="17" fillId="9" borderId="8" xfId="0" applyNumberFormat="1" applyFont="1" applyFill="1" applyBorder="1" applyAlignment="1" applyProtection="1">
      <alignment horizontal="center" vertical="center"/>
    </xf>
    <xf numFmtId="0" fontId="0" fillId="2" borderId="0" xfId="0" applyFill="1" applyBorder="1" applyAlignment="1" applyProtection="1"/>
    <xf numFmtId="0" fontId="0" fillId="14" borderId="13" xfId="0" applyFill="1" applyBorder="1" applyAlignment="1" applyProtection="1">
      <alignment horizontal="right"/>
    </xf>
    <xf numFmtId="0" fontId="0" fillId="14" borderId="0" xfId="0" applyFill="1" applyBorder="1" applyAlignment="1" applyProtection="1">
      <alignment horizontal="right"/>
    </xf>
    <xf numFmtId="165" fontId="1" fillId="10" borderId="0" xfId="2" applyNumberFormat="1" applyFont="1" applyFill="1" applyBorder="1" applyProtection="1"/>
    <xf numFmtId="165" fontId="17" fillId="10" borderId="0" xfId="0" applyNumberFormat="1" applyFont="1" applyFill="1" applyBorder="1" applyAlignment="1" applyProtection="1">
      <alignment horizontal="center" vertical="center"/>
    </xf>
    <xf numFmtId="0" fontId="0" fillId="14" borderId="14" xfId="0" applyFill="1" applyBorder="1" applyAlignment="1" applyProtection="1">
      <alignment horizontal="right"/>
    </xf>
    <xf numFmtId="165" fontId="0" fillId="10" borderId="0" xfId="0" applyNumberFormat="1" applyFill="1" applyBorder="1" applyProtection="1"/>
  </cellXfs>
  <cellStyles count="3">
    <cellStyle name="Milliers" xfId="1" builtinId="3"/>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675441</xdr:colOff>
      <xdr:row>2</xdr:row>
      <xdr:rowOff>0</xdr:rowOff>
    </xdr:from>
    <xdr:ext cx="10906959" cy="781111"/>
    <xdr:sp macro="" textlink="">
      <xdr:nvSpPr>
        <xdr:cNvPr id="2" name="Rectangle 1"/>
        <xdr:cNvSpPr/>
      </xdr:nvSpPr>
      <xdr:spPr>
        <a:xfrm>
          <a:off x="2504241" y="304800"/>
          <a:ext cx="10906959" cy="78111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nchor="ctr">
          <a:spAutoFit/>
        </a:bodyPr>
        <a:lstStyle/>
        <a:p>
          <a:pPr algn="ctr"/>
          <a:r>
            <a:rPr lang="fr-FR" sz="4400" b="1" u="none"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Décompte Sinistre </a:t>
          </a:r>
          <a:r>
            <a:rPr lang="fr-FR" sz="4400" b="1" u="none" cap="all" spc="0" baseline="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 </a:t>
          </a:r>
          <a:endParaRPr lang="fr-FR" sz="4400" b="1" u="none"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oneCellAnchor>
    <xdr:from>
      <xdr:col>7</xdr:col>
      <xdr:colOff>0</xdr:colOff>
      <xdr:row>6</xdr:row>
      <xdr:rowOff>0</xdr:rowOff>
    </xdr:from>
    <xdr:ext cx="3829050" cy="248851"/>
    <xdr:sp macro="" textlink="">
      <xdr:nvSpPr>
        <xdr:cNvPr id="3" name="Rectangle 2"/>
        <xdr:cNvSpPr/>
      </xdr:nvSpPr>
      <xdr:spPr>
        <a:xfrm>
          <a:off x="9582150" y="1066800"/>
          <a:ext cx="3829050"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CALCUL BDG</a:t>
          </a:r>
        </a:p>
      </xdr:txBody>
    </xdr:sp>
    <xdr:clientData/>
  </xdr:oneCellAnchor>
  <xdr:oneCellAnchor>
    <xdr:from>
      <xdr:col>7</xdr:col>
      <xdr:colOff>0</xdr:colOff>
      <xdr:row>7</xdr:row>
      <xdr:rowOff>0</xdr:rowOff>
    </xdr:from>
    <xdr:ext cx="1912327" cy="248851"/>
    <xdr:sp macro="" textlink="">
      <xdr:nvSpPr>
        <xdr:cNvPr id="4" name="Rectangle 3"/>
        <xdr:cNvSpPr/>
      </xdr:nvSpPr>
      <xdr:spPr>
        <a:xfrm>
          <a:off x="9582150" y="1314450"/>
          <a:ext cx="1912327"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par</a:t>
          </a:r>
          <a:r>
            <a:rPr lang="fr-FR" sz="1000" b="1" cap="all" spc="0" baseline="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 brise</a:t>
          </a: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oneCellAnchor>
    <xdr:from>
      <xdr:col>7</xdr:col>
      <xdr:colOff>0</xdr:colOff>
      <xdr:row>7</xdr:row>
      <xdr:rowOff>247650</xdr:rowOff>
    </xdr:from>
    <xdr:ext cx="1912327" cy="248851"/>
    <xdr:sp macro="" textlink="">
      <xdr:nvSpPr>
        <xdr:cNvPr id="5" name="Rectangle 4"/>
        <xdr:cNvSpPr/>
      </xdr:nvSpPr>
      <xdr:spPr>
        <a:xfrm>
          <a:off x="9582150" y="1562100"/>
          <a:ext cx="1912327"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kit colle</a:t>
          </a:r>
        </a:p>
      </xdr:txBody>
    </xdr:sp>
    <xdr:clientData/>
  </xdr:oneCellAnchor>
  <xdr:oneCellAnchor>
    <xdr:from>
      <xdr:col>7</xdr:col>
      <xdr:colOff>0</xdr:colOff>
      <xdr:row>8</xdr:row>
      <xdr:rowOff>238125</xdr:rowOff>
    </xdr:from>
    <xdr:ext cx="1914525" cy="248851"/>
    <xdr:sp macro="" textlink="">
      <xdr:nvSpPr>
        <xdr:cNvPr id="6" name="Rectangle 5"/>
        <xdr:cNvSpPr/>
      </xdr:nvSpPr>
      <xdr:spPr>
        <a:xfrm>
          <a:off x="9582150" y="1800225"/>
          <a:ext cx="1914525"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autre</a:t>
          </a:r>
        </a:p>
      </xdr:txBody>
    </xdr:sp>
    <xdr:clientData/>
  </xdr:oneCellAnchor>
  <xdr:oneCellAnchor>
    <xdr:from>
      <xdr:col>7</xdr:col>
      <xdr:colOff>0</xdr:colOff>
      <xdr:row>9</xdr:row>
      <xdr:rowOff>238125</xdr:rowOff>
    </xdr:from>
    <xdr:ext cx="1914525" cy="248851"/>
    <xdr:sp macro="" textlink="">
      <xdr:nvSpPr>
        <xdr:cNvPr id="7" name="Rectangle 6"/>
        <xdr:cNvSpPr/>
      </xdr:nvSpPr>
      <xdr:spPr>
        <a:xfrm>
          <a:off x="9582150" y="2047875"/>
          <a:ext cx="1914525"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autre</a:t>
          </a:r>
        </a:p>
      </xdr:txBody>
    </xdr:sp>
    <xdr:clientData/>
  </xdr:oneCellAnchor>
  <xdr:oneCellAnchor>
    <xdr:from>
      <xdr:col>7</xdr:col>
      <xdr:colOff>0</xdr:colOff>
      <xdr:row>10</xdr:row>
      <xdr:rowOff>238125</xdr:rowOff>
    </xdr:from>
    <xdr:ext cx="1912327" cy="248851"/>
    <xdr:sp macro="" textlink="">
      <xdr:nvSpPr>
        <xdr:cNvPr id="8" name="Rectangle 7"/>
        <xdr:cNvSpPr/>
      </xdr:nvSpPr>
      <xdr:spPr>
        <a:xfrm>
          <a:off x="9582150" y="2295525"/>
          <a:ext cx="1912327"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TOTAL</a:t>
          </a:r>
        </a:p>
      </xdr:txBody>
    </xdr:sp>
    <xdr:clientData/>
  </xdr:oneCellAnchor>
  <xdr:oneCellAnchor>
    <xdr:from>
      <xdr:col>5</xdr:col>
      <xdr:colOff>1</xdr:colOff>
      <xdr:row>6</xdr:row>
      <xdr:rowOff>0</xdr:rowOff>
    </xdr:from>
    <xdr:ext cx="1959428" cy="248851"/>
    <xdr:sp macro="" textlink="">
      <xdr:nvSpPr>
        <xdr:cNvPr id="9" name="Rectangle 8"/>
        <xdr:cNvSpPr/>
      </xdr:nvSpPr>
      <xdr:spPr>
        <a:xfrm>
          <a:off x="5657851" y="1066800"/>
          <a:ext cx="1959428"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Décompte TTC</a:t>
          </a:r>
        </a:p>
      </xdr:txBody>
    </xdr:sp>
    <xdr:clientData/>
  </xdr:oneCellAnchor>
  <xdr:oneCellAnchor>
    <xdr:from>
      <xdr:col>2</xdr:col>
      <xdr:colOff>1079225</xdr:colOff>
      <xdr:row>6</xdr:row>
      <xdr:rowOff>0</xdr:rowOff>
    </xdr:from>
    <xdr:ext cx="1964250" cy="248851"/>
    <xdr:sp macro="" textlink="">
      <xdr:nvSpPr>
        <xdr:cNvPr id="10" name="Rectangle 9"/>
        <xdr:cNvSpPr/>
      </xdr:nvSpPr>
      <xdr:spPr>
        <a:xfrm>
          <a:off x="2908025" y="1066800"/>
          <a:ext cx="1964250"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oneCellAnchor>
    <xdr:from>
      <xdr:col>5</xdr:col>
      <xdr:colOff>1960684</xdr:colOff>
      <xdr:row>6</xdr:row>
      <xdr:rowOff>0</xdr:rowOff>
    </xdr:from>
    <xdr:ext cx="1966545" cy="248851"/>
    <xdr:sp macro="" textlink="">
      <xdr:nvSpPr>
        <xdr:cNvPr id="11" name="Rectangle 10"/>
        <xdr:cNvSpPr/>
      </xdr:nvSpPr>
      <xdr:spPr>
        <a:xfrm>
          <a:off x="7618534" y="1066800"/>
          <a:ext cx="1966545"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Décompte HT</a:t>
          </a:r>
        </a:p>
      </xdr:txBody>
    </xdr:sp>
    <xdr:clientData/>
  </xdr:oneCellAnchor>
  <xdr:oneCellAnchor>
    <xdr:from>
      <xdr:col>4</xdr:col>
      <xdr:colOff>1</xdr:colOff>
      <xdr:row>6</xdr:row>
      <xdr:rowOff>5</xdr:rowOff>
    </xdr:from>
    <xdr:ext cx="782515" cy="248851"/>
    <xdr:sp macro="" textlink="">
      <xdr:nvSpPr>
        <xdr:cNvPr id="12" name="Rectangle 11"/>
        <xdr:cNvSpPr/>
      </xdr:nvSpPr>
      <xdr:spPr>
        <a:xfrm>
          <a:off x="4876801" y="1066805"/>
          <a:ext cx="782515"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taux</a:t>
          </a:r>
        </a:p>
      </xdr:txBody>
    </xdr:sp>
    <xdr:clientData/>
  </xdr:oneCellAnchor>
  <xdr:oneCellAnchor>
    <xdr:from>
      <xdr:col>3</xdr:col>
      <xdr:colOff>5864</xdr:colOff>
      <xdr:row>7</xdr:row>
      <xdr:rowOff>0</xdr:rowOff>
    </xdr:from>
    <xdr:ext cx="1947923" cy="248851"/>
    <xdr:sp macro="" textlink="">
      <xdr:nvSpPr>
        <xdr:cNvPr id="13" name="Rectangle 12"/>
        <xdr:cNvSpPr/>
      </xdr:nvSpPr>
      <xdr:spPr>
        <a:xfrm>
          <a:off x="2930039" y="1314450"/>
          <a:ext cx="1947923"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FOURNITURES/Année</a:t>
          </a:r>
        </a:p>
      </xdr:txBody>
    </xdr:sp>
    <xdr:clientData/>
  </xdr:oneCellAnchor>
  <xdr:oneCellAnchor>
    <xdr:from>
      <xdr:col>3</xdr:col>
      <xdr:colOff>5864</xdr:colOff>
      <xdr:row>7</xdr:row>
      <xdr:rowOff>244760</xdr:rowOff>
    </xdr:from>
    <xdr:ext cx="1947923" cy="248851"/>
    <xdr:sp macro="" textlink="">
      <xdr:nvSpPr>
        <xdr:cNvPr id="14" name="Rectangle 13"/>
        <xdr:cNvSpPr/>
      </xdr:nvSpPr>
      <xdr:spPr>
        <a:xfrm>
          <a:off x="2930039" y="1559210"/>
          <a:ext cx="1947923"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Main d'oeuvre</a:t>
          </a:r>
        </a:p>
      </xdr:txBody>
    </xdr:sp>
    <xdr:clientData/>
  </xdr:oneCellAnchor>
  <xdr:oneCellAnchor>
    <xdr:from>
      <xdr:col>3</xdr:col>
      <xdr:colOff>5864</xdr:colOff>
      <xdr:row>8</xdr:row>
      <xdr:rowOff>244759</xdr:rowOff>
    </xdr:from>
    <xdr:ext cx="1947923" cy="248851"/>
    <xdr:sp macro="" textlink="">
      <xdr:nvSpPr>
        <xdr:cNvPr id="15" name="Rectangle 14"/>
        <xdr:cNvSpPr/>
      </xdr:nvSpPr>
      <xdr:spPr>
        <a:xfrm>
          <a:off x="2930039" y="1806859"/>
          <a:ext cx="1947923"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PEINTURE</a:t>
          </a:r>
        </a:p>
      </xdr:txBody>
    </xdr:sp>
    <xdr:clientData/>
  </xdr:oneCellAnchor>
  <xdr:oneCellAnchor>
    <xdr:from>
      <xdr:col>3</xdr:col>
      <xdr:colOff>5874</xdr:colOff>
      <xdr:row>10</xdr:row>
      <xdr:rowOff>635</xdr:rowOff>
    </xdr:from>
    <xdr:ext cx="1946751" cy="248851"/>
    <xdr:sp macro="" textlink="">
      <xdr:nvSpPr>
        <xdr:cNvPr id="16" name="Rectangle 15"/>
        <xdr:cNvSpPr/>
      </xdr:nvSpPr>
      <xdr:spPr>
        <a:xfrm>
          <a:off x="2930049" y="2058035"/>
          <a:ext cx="1946751"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MONTANT BDG</a:t>
          </a:r>
        </a:p>
      </xdr:txBody>
    </xdr:sp>
    <xdr:clientData/>
  </xdr:oneCellAnchor>
  <xdr:oneCellAnchor>
    <xdr:from>
      <xdr:col>3</xdr:col>
      <xdr:colOff>5874</xdr:colOff>
      <xdr:row>11</xdr:row>
      <xdr:rowOff>742</xdr:rowOff>
    </xdr:from>
    <xdr:ext cx="1946751" cy="248851"/>
    <xdr:sp macro="" textlink="">
      <xdr:nvSpPr>
        <xdr:cNvPr id="17" name="Rectangle 16"/>
        <xdr:cNvSpPr/>
      </xdr:nvSpPr>
      <xdr:spPr>
        <a:xfrm>
          <a:off x="2930049" y="2305792"/>
          <a:ext cx="1946751"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MONTANT PNEU</a:t>
          </a:r>
        </a:p>
      </xdr:txBody>
    </xdr:sp>
    <xdr:clientData/>
  </xdr:oneCellAnchor>
  <xdr:oneCellAnchor>
    <xdr:from>
      <xdr:col>3</xdr:col>
      <xdr:colOff>5195</xdr:colOff>
      <xdr:row>12</xdr:row>
      <xdr:rowOff>742</xdr:rowOff>
    </xdr:from>
    <xdr:ext cx="1947430" cy="248851"/>
    <xdr:sp macro="" textlink="">
      <xdr:nvSpPr>
        <xdr:cNvPr id="18" name="Rectangle 17"/>
        <xdr:cNvSpPr/>
      </xdr:nvSpPr>
      <xdr:spPr>
        <a:xfrm>
          <a:off x="2929370" y="2553442"/>
          <a:ext cx="1947430"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Vetusté</a:t>
          </a:r>
        </a:p>
      </xdr:txBody>
    </xdr:sp>
    <xdr:clientData/>
  </xdr:oneCellAnchor>
  <xdr:oneCellAnchor>
    <xdr:from>
      <xdr:col>3</xdr:col>
      <xdr:colOff>5443</xdr:colOff>
      <xdr:row>12</xdr:row>
      <xdr:rowOff>244759</xdr:rowOff>
    </xdr:from>
    <xdr:ext cx="1948543" cy="248851"/>
    <xdr:sp macro="" textlink="">
      <xdr:nvSpPr>
        <xdr:cNvPr id="19" name="Rectangle 18"/>
        <xdr:cNvSpPr/>
      </xdr:nvSpPr>
      <xdr:spPr>
        <a:xfrm>
          <a:off x="2929618" y="2797459"/>
          <a:ext cx="1948543"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Vetusté sur pneumatique</a:t>
          </a:r>
        </a:p>
      </xdr:txBody>
    </xdr:sp>
    <xdr:clientData/>
  </xdr:oneCellAnchor>
  <xdr:oneCellAnchor>
    <xdr:from>
      <xdr:col>3</xdr:col>
      <xdr:colOff>6798</xdr:colOff>
      <xdr:row>13</xdr:row>
      <xdr:rowOff>245432</xdr:rowOff>
    </xdr:from>
    <xdr:ext cx="6653513" cy="248851"/>
    <xdr:sp macro="" textlink="">
      <xdr:nvSpPr>
        <xdr:cNvPr id="20" name="Rectangle 19"/>
        <xdr:cNvSpPr/>
      </xdr:nvSpPr>
      <xdr:spPr>
        <a:xfrm>
          <a:off x="2930973" y="3045782"/>
          <a:ext cx="6653513"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oneCellAnchor>
    <xdr:from>
      <xdr:col>3</xdr:col>
      <xdr:colOff>3205</xdr:colOff>
      <xdr:row>15</xdr:row>
      <xdr:rowOff>681</xdr:rowOff>
    </xdr:from>
    <xdr:ext cx="1959428" cy="248851"/>
    <xdr:sp macro="" textlink="">
      <xdr:nvSpPr>
        <xdr:cNvPr id="21" name="Rectangle 20"/>
        <xdr:cNvSpPr/>
      </xdr:nvSpPr>
      <xdr:spPr>
        <a:xfrm>
          <a:off x="2927380" y="3296331"/>
          <a:ext cx="1959428"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valeur assuré</a:t>
          </a:r>
        </a:p>
      </xdr:txBody>
    </xdr:sp>
    <xdr:clientData/>
  </xdr:oneCellAnchor>
  <xdr:oneCellAnchor>
    <xdr:from>
      <xdr:col>3</xdr:col>
      <xdr:colOff>3205</xdr:colOff>
      <xdr:row>16</xdr:row>
      <xdr:rowOff>681</xdr:rowOff>
    </xdr:from>
    <xdr:ext cx="1959428" cy="248851"/>
    <xdr:sp macro="" textlink="">
      <xdr:nvSpPr>
        <xdr:cNvPr id="22" name="Rectangle 21"/>
        <xdr:cNvSpPr/>
      </xdr:nvSpPr>
      <xdr:spPr>
        <a:xfrm>
          <a:off x="2927380" y="3543981"/>
          <a:ext cx="1959428"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valeur vénale</a:t>
          </a:r>
        </a:p>
      </xdr:txBody>
    </xdr:sp>
    <xdr:clientData/>
  </xdr:oneCellAnchor>
  <xdr:oneCellAnchor>
    <xdr:from>
      <xdr:col>3</xdr:col>
      <xdr:colOff>1332</xdr:colOff>
      <xdr:row>17</xdr:row>
      <xdr:rowOff>681</xdr:rowOff>
    </xdr:from>
    <xdr:ext cx="2736006" cy="248851"/>
    <xdr:sp macro="" textlink="">
      <xdr:nvSpPr>
        <xdr:cNvPr id="23" name="Rectangle 22"/>
        <xdr:cNvSpPr/>
      </xdr:nvSpPr>
      <xdr:spPr>
        <a:xfrm>
          <a:off x="2925507" y="3791631"/>
          <a:ext cx="2736006"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s/ total</a:t>
          </a:r>
        </a:p>
      </xdr:txBody>
    </xdr:sp>
    <xdr:clientData/>
  </xdr:oneCellAnchor>
  <xdr:oneCellAnchor>
    <xdr:from>
      <xdr:col>3</xdr:col>
      <xdr:colOff>0</xdr:colOff>
      <xdr:row>21</xdr:row>
      <xdr:rowOff>2222</xdr:rowOff>
    </xdr:from>
    <xdr:ext cx="1956109" cy="248851"/>
    <xdr:sp macro="" textlink="">
      <xdr:nvSpPr>
        <xdr:cNvPr id="24" name="Rectangle 23"/>
        <xdr:cNvSpPr/>
      </xdr:nvSpPr>
      <xdr:spPr>
        <a:xfrm>
          <a:off x="2924175" y="4783772"/>
          <a:ext cx="1956109"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franchise</a:t>
          </a:r>
        </a:p>
      </xdr:txBody>
    </xdr:sp>
    <xdr:clientData/>
  </xdr:oneCellAnchor>
  <xdr:oneCellAnchor>
    <xdr:from>
      <xdr:col>3</xdr:col>
      <xdr:colOff>0</xdr:colOff>
      <xdr:row>22</xdr:row>
      <xdr:rowOff>1394</xdr:rowOff>
    </xdr:from>
    <xdr:ext cx="1956109" cy="248851"/>
    <xdr:sp macro="" textlink="">
      <xdr:nvSpPr>
        <xdr:cNvPr id="25" name="Rectangle 24"/>
        <xdr:cNvSpPr/>
      </xdr:nvSpPr>
      <xdr:spPr>
        <a:xfrm>
          <a:off x="2924175" y="5030594"/>
          <a:ext cx="1956109"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immobilisation</a:t>
          </a:r>
        </a:p>
      </xdr:txBody>
    </xdr:sp>
    <xdr:clientData/>
  </xdr:oneCellAnchor>
  <xdr:oneCellAnchor>
    <xdr:from>
      <xdr:col>7</xdr:col>
      <xdr:colOff>0</xdr:colOff>
      <xdr:row>11</xdr:row>
      <xdr:rowOff>240821</xdr:rowOff>
    </xdr:from>
    <xdr:ext cx="3829050" cy="254479"/>
    <xdr:sp macro="" textlink="">
      <xdr:nvSpPr>
        <xdr:cNvPr id="26" name="Rectangle 25"/>
        <xdr:cNvSpPr/>
      </xdr:nvSpPr>
      <xdr:spPr>
        <a:xfrm>
          <a:off x="9582150" y="2545871"/>
          <a:ext cx="3829050" cy="254479"/>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CALCUL FOURNITURES</a:t>
          </a:r>
        </a:p>
      </xdr:txBody>
    </xdr:sp>
    <xdr:clientData/>
  </xdr:oneCellAnchor>
  <xdr:oneCellAnchor>
    <xdr:from>
      <xdr:col>2</xdr:col>
      <xdr:colOff>3726</xdr:colOff>
      <xdr:row>2</xdr:row>
      <xdr:rowOff>0</xdr:rowOff>
    </xdr:from>
    <xdr:ext cx="1104293" cy="5619750"/>
    <xdr:sp macro="" textlink="">
      <xdr:nvSpPr>
        <xdr:cNvPr id="27" name="Rectangle 26"/>
        <xdr:cNvSpPr/>
      </xdr:nvSpPr>
      <xdr:spPr>
        <a:xfrm>
          <a:off x="1832526" y="304800"/>
          <a:ext cx="1104293" cy="5619750"/>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noAutofit/>
        </a:bodyPr>
        <a:lstStyle/>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oneCellAnchor>
    <xdr:from>
      <xdr:col>3</xdr:col>
      <xdr:colOff>9525</xdr:colOff>
      <xdr:row>25</xdr:row>
      <xdr:rowOff>2833</xdr:rowOff>
    </xdr:from>
    <xdr:ext cx="2724150" cy="248851"/>
    <xdr:sp macro="" textlink="">
      <xdr:nvSpPr>
        <xdr:cNvPr id="28" name="Rectangle 27"/>
        <xdr:cNvSpPr/>
      </xdr:nvSpPr>
      <xdr:spPr>
        <a:xfrm>
          <a:off x="2933700" y="5774983"/>
          <a:ext cx="2724150" cy="248851"/>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r>
            <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total indemnité</a:t>
          </a:r>
        </a:p>
      </xdr:txBody>
    </xdr:sp>
    <xdr:clientData/>
  </xdr:oneCellAnchor>
  <xdr:oneCellAnchor>
    <xdr:from>
      <xdr:col>3</xdr:col>
      <xdr:colOff>9524</xdr:colOff>
      <xdr:row>26</xdr:row>
      <xdr:rowOff>1</xdr:rowOff>
    </xdr:from>
    <xdr:ext cx="6648451" cy="781240"/>
    <xdr:sp macro="" textlink="">
      <xdr:nvSpPr>
        <xdr:cNvPr id="29" name="Rectangle 28"/>
        <xdr:cNvSpPr/>
      </xdr:nvSpPr>
      <xdr:spPr>
        <a:xfrm>
          <a:off x="2933699" y="6019801"/>
          <a:ext cx="6648451" cy="781240"/>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endParaRPr lang="fr-FR" sz="11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endParaRPr lang="fr-FR" sz="11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endParaRPr lang="fr-FR" sz="11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endParaRPr lang="fr-FR" sz="11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oneCellAnchor>
    <xdr:from>
      <xdr:col>9</xdr:col>
      <xdr:colOff>0</xdr:colOff>
      <xdr:row>2</xdr:row>
      <xdr:rowOff>1</xdr:rowOff>
    </xdr:from>
    <xdr:ext cx="1104293" cy="6496050"/>
    <xdr:sp macro="" textlink="">
      <xdr:nvSpPr>
        <xdr:cNvPr id="30" name="Rectangle 29"/>
        <xdr:cNvSpPr/>
      </xdr:nvSpPr>
      <xdr:spPr>
        <a:xfrm>
          <a:off x="13411200" y="304801"/>
          <a:ext cx="1104293" cy="6496050"/>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l"/>
          <a:endParaRPr lang="fr-FR" sz="105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oneCellAnchor>
    <xdr:from>
      <xdr:col>7</xdr:col>
      <xdr:colOff>0</xdr:colOff>
      <xdr:row>25</xdr:row>
      <xdr:rowOff>0</xdr:rowOff>
    </xdr:from>
    <xdr:ext cx="3829050" cy="1031436"/>
    <xdr:sp macro="" textlink="">
      <xdr:nvSpPr>
        <xdr:cNvPr id="31" name="Rectangle 30"/>
        <xdr:cNvSpPr/>
      </xdr:nvSpPr>
      <xdr:spPr>
        <a:xfrm>
          <a:off x="9582150" y="5772150"/>
          <a:ext cx="3829050" cy="1031436"/>
        </a:xfrm>
        <a:prstGeom prst="rect">
          <a:avLst/>
        </a:prstGeom>
      </xdr:spPr>
      <xdr:style>
        <a:lnRef idx="1">
          <a:schemeClr val="dk1"/>
        </a:lnRef>
        <a:fillRef idx="2">
          <a:schemeClr val="dk1"/>
        </a:fillRef>
        <a:effectRef idx="1">
          <a:schemeClr val="dk1"/>
        </a:effectRef>
        <a:fontRef idx="minor">
          <a:schemeClr val="dk1"/>
        </a:fontRef>
      </xdr:style>
      <xdr:txBody>
        <a:bodyPr wrap="square" lIns="91440" tIns="45720" rIns="91440" bIns="45720">
          <a:spAutoFit/>
        </a:bodyPr>
        <a:lstStyle/>
        <a:p>
          <a:pPr algn="ct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lnSpc>
              <a:spcPts val="1100"/>
            </a:lnSpc>
          </a:pP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lnSpc>
              <a:spcPts val="1100"/>
            </a:lnSpc>
          </a:pP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a:p>
          <a:pPr algn="ctr">
            <a:lnSpc>
              <a:spcPts val="1100"/>
            </a:lnSpc>
          </a:pPr>
          <a:endParaRPr lang="fr-FR"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T29"/>
  <sheetViews>
    <sheetView tabSelected="1" topLeftCell="A10" workbookViewId="0">
      <selection activeCell="C31" sqref="C31"/>
    </sheetView>
  </sheetViews>
  <sheetFormatPr baseColWidth="10" defaultRowHeight="15" x14ac:dyDescent="0.25"/>
  <cols>
    <col min="1" max="1" width="16.42578125" style="1" customWidth="1"/>
    <col min="2" max="2" width="11" style="2" customWidth="1"/>
    <col min="3" max="3" width="16.42578125" style="3" customWidth="1"/>
    <col min="4" max="4" width="29.28515625" style="2" customWidth="1"/>
    <col min="5" max="5" width="11.7109375" style="2" customWidth="1"/>
    <col min="6" max="7" width="29.42578125" style="2" customWidth="1"/>
    <col min="8" max="9" width="28.7109375" style="2" customWidth="1"/>
    <col min="10" max="10" width="16.5703125" style="2" customWidth="1"/>
    <col min="11" max="12" width="11.42578125" style="2"/>
    <col min="13" max="13" width="26.85546875" style="2" bestFit="1" customWidth="1"/>
    <col min="14" max="14" width="11.42578125" style="2"/>
    <col min="15" max="15" width="22.140625" style="2" customWidth="1"/>
    <col min="16" max="16" width="21.42578125" style="2" customWidth="1"/>
    <col min="17" max="18" width="11.42578125" style="2"/>
    <col min="19" max="19" width="14.28515625" style="2" bestFit="1" customWidth="1"/>
    <col min="20" max="20" width="18.85546875" style="2" bestFit="1" customWidth="1"/>
    <col min="21" max="256" width="11.42578125" style="2"/>
    <col min="257" max="257" width="16.42578125" style="2" customWidth="1"/>
    <col min="258" max="258" width="11" style="2" customWidth="1"/>
    <col min="259" max="259" width="16.42578125" style="2" customWidth="1"/>
    <col min="260" max="260" width="29.28515625" style="2" customWidth="1"/>
    <col min="261" max="261" width="11.7109375" style="2" customWidth="1"/>
    <col min="262" max="263" width="29.42578125" style="2" customWidth="1"/>
    <col min="264" max="265" width="28.7109375" style="2" customWidth="1"/>
    <col min="266" max="266" width="16.5703125" style="2" customWidth="1"/>
    <col min="267" max="268" width="11.42578125" style="2"/>
    <col min="269" max="269" width="26.85546875" style="2" bestFit="1" customWidth="1"/>
    <col min="270" max="270" width="11.42578125" style="2"/>
    <col min="271" max="271" width="22.140625" style="2" customWidth="1"/>
    <col min="272" max="272" width="21.42578125" style="2" customWidth="1"/>
    <col min="273" max="274" width="11.42578125" style="2"/>
    <col min="275" max="275" width="14.28515625" style="2" bestFit="1" customWidth="1"/>
    <col min="276" max="276" width="18.85546875" style="2" bestFit="1" customWidth="1"/>
    <col min="277" max="512" width="11.42578125" style="2"/>
    <col min="513" max="513" width="16.42578125" style="2" customWidth="1"/>
    <col min="514" max="514" width="11" style="2" customWidth="1"/>
    <col min="515" max="515" width="16.42578125" style="2" customWidth="1"/>
    <col min="516" max="516" width="29.28515625" style="2" customWidth="1"/>
    <col min="517" max="517" width="11.7109375" style="2" customWidth="1"/>
    <col min="518" max="519" width="29.42578125" style="2" customWidth="1"/>
    <col min="520" max="521" width="28.7109375" style="2" customWidth="1"/>
    <col min="522" max="522" width="16.5703125" style="2" customWidth="1"/>
    <col min="523" max="524" width="11.42578125" style="2"/>
    <col min="525" max="525" width="26.85546875" style="2" bestFit="1" customWidth="1"/>
    <col min="526" max="526" width="11.42578125" style="2"/>
    <col min="527" max="527" width="22.140625" style="2" customWidth="1"/>
    <col min="528" max="528" width="21.42578125" style="2" customWidth="1"/>
    <col min="529" max="530" width="11.42578125" style="2"/>
    <col min="531" max="531" width="14.28515625" style="2" bestFit="1" customWidth="1"/>
    <col min="532" max="532" width="18.85546875" style="2" bestFit="1" customWidth="1"/>
    <col min="533" max="768" width="11.42578125" style="2"/>
    <col min="769" max="769" width="16.42578125" style="2" customWidth="1"/>
    <col min="770" max="770" width="11" style="2" customWidth="1"/>
    <col min="771" max="771" width="16.42578125" style="2" customWidth="1"/>
    <col min="772" max="772" width="29.28515625" style="2" customWidth="1"/>
    <col min="773" max="773" width="11.7109375" style="2" customWidth="1"/>
    <col min="774" max="775" width="29.42578125" style="2" customWidth="1"/>
    <col min="776" max="777" width="28.7109375" style="2" customWidth="1"/>
    <col min="778" max="778" width="16.5703125" style="2" customWidth="1"/>
    <col min="779" max="780" width="11.42578125" style="2"/>
    <col min="781" max="781" width="26.85546875" style="2" bestFit="1" customWidth="1"/>
    <col min="782" max="782" width="11.42578125" style="2"/>
    <col min="783" max="783" width="22.140625" style="2" customWidth="1"/>
    <col min="784" max="784" width="21.42578125" style="2" customWidth="1"/>
    <col min="785" max="786" width="11.42578125" style="2"/>
    <col min="787" max="787" width="14.28515625" style="2" bestFit="1" customWidth="1"/>
    <col min="788" max="788" width="18.85546875" style="2" bestFit="1" customWidth="1"/>
    <col min="789" max="1024" width="11.42578125" style="2"/>
    <col min="1025" max="1025" width="16.42578125" style="2" customWidth="1"/>
    <col min="1026" max="1026" width="11" style="2" customWidth="1"/>
    <col min="1027" max="1027" width="16.42578125" style="2" customWidth="1"/>
    <col min="1028" max="1028" width="29.28515625" style="2" customWidth="1"/>
    <col min="1029" max="1029" width="11.7109375" style="2" customWidth="1"/>
    <col min="1030" max="1031" width="29.42578125" style="2" customWidth="1"/>
    <col min="1032" max="1033" width="28.7109375" style="2" customWidth="1"/>
    <col min="1034" max="1034" width="16.5703125" style="2" customWidth="1"/>
    <col min="1035" max="1036" width="11.42578125" style="2"/>
    <col min="1037" max="1037" width="26.85546875" style="2" bestFit="1" customWidth="1"/>
    <col min="1038" max="1038" width="11.42578125" style="2"/>
    <col min="1039" max="1039" width="22.140625" style="2" customWidth="1"/>
    <col min="1040" max="1040" width="21.42578125" style="2" customWidth="1"/>
    <col min="1041" max="1042" width="11.42578125" style="2"/>
    <col min="1043" max="1043" width="14.28515625" style="2" bestFit="1" customWidth="1"/>
    <col min="1044" max="1044" width="18.85546875" style="2" bestFit="1" customWidth="1"/>
    <col min="1045" max="1280" width="11.42578125" style="2"/>
    <col min="1281" max="1281" width="16.42578125" style="2" customWidth="1"/>
    <col min="1282" max="1282" width="11" style="2" customWidth="1"/>
    <col min="1283" max="1283" width="16.42578125" style="2" customWidth="1"/>
    <col min="1284" max="1284" width="29.28515625" style="2" customWidth="1"/>
    <col min="1285" max="1285" width="11.7109375" style="2" customWidth="1"/>
    <col min="1286" max="1287" width="29.42578125" style="2" customWidth="1"/>
    <col min="1288" max="1289" width="28.7109375" style="2" customWidth="1"/>
    <col min="1290" max="1290" width="16.5703125" style="2" customWidth="1"/>
    <col min="1291" max="1292" width="11.42578125" style="2"/>
    <col min="1293" max="1293" width="26.85546875" style="2" bestFit="1" customWidth="1"/>
    <col min="1294" max="1294" width="11.42578125" style="2"/>
    <col min="1295" max="1295" width="22.140625" style="2" customWidth="1"/>
    <col min="1296" max="1296" width="21.42578125" style="2" customWidth="1"/>
    <col min="1297" max="1298" width="11.42578125" style="2"/>
    <col min="1299" max="1299" width="14.28515625" style="2" bestFit="1" customWidth="1"/>
    <col min="1300" max="1300" width="18.85546875" style="2" bestFit="1" customWidth="1"/>
    <col min="1301" max="1536" width="11.42578125" style="2"/>
    <col min="1537" max="1537" width="16.42578125" style="2" customWidth="1"/>
    <col min="1538" max="1538" width="11" style="2" customWidth="1"/>
    <col min="1539" max="1539" width="16.42578125" style="2" customWidth="1"/>
    <col min="1540" max="1540" width="29.28515625" style="2" customWidth="1"/>
    <col min="1541" max="1541" width="11.7109375" style="2" customWidth="1"/>
    <col min="1542" max="1543" width="29.42578125" style="2" customWidth="1"/>
    <col min="1544" max="1545" width="28.7109375" style="2" customWidth="1"/>
    <col min="1546" max="1546" width="16.5703125" style="2" customWidth="1"/>
    <col min="1547" max="1548" width="11.42578125" style="2"/>
    <col min="1549" max="1549" width="26.85546875" style="2" bestFit="1" customWidth="1"/>
    <col min="1550" max="1550" width="11.42578125" style="2"/>
    <col min="1551" max="1551" width="22.140625" style="2" customWidth="1"/>
    <col min="1552" max="1552" width="21.42578125" style="2" customWidth="1"/>
    <col min="1553" max="1554" width="11.42578125" style="2"/>
    <col min="1555" max="1555" width="14.28515625" style="2" bestFit="1" customWidth="1"/>
    <col min="1556" max="1556" width="18.85546875" style="2" bestFit="1" customWidth="1"/>
    <col min="1557" max="1792" width="11.42578125" style="2"/>
    <col min="1793" max="1793" width="16.42578125" style="2" customWidth="1"/>
    <col min="1794" max="1794" width="11" style="2" customWidth="1"/>
    <col min="1795" max="1795" width="16.42578125" style="2" customWidth="1"/>
    <col min="1796" max="1796" width="29.28515625" style="2" customWidth="1"/>
    <col min="1797" max="1797" width="11.7109375" style="2" customWidth="1"/>
    <col min="1798" max="1799" width="29.42578125" style="2" customWidth="1"/>
    <col min="1800" max="1801" width="28.7109375" style="2" customWidth="1"/>
    <col min="1802" max="1802" width="16.5703125" style="2" customWidth="1"/>
    <col min="1803" max="1804" width="11.42578125" style="2"/>
    <col min="1805" max="1805" width="26.85546875" style="2" bestFit="1" customWidth="1"/>
    <col min="1806" max="1806" width="11.42578125" style="2"/>
    <col min="1807" max="1807" width="22.140625" style="2" customWidth="1"/>
    <col min="1808" max="1808" width="21.42578125" style="2" customWidth="1"/>
    <col min="1809" max="1810" width="11.42578125" style="2"/>
    <col min="1811" max="1811" width="14.28515625" style="2" bestFit="1" customWidth="1"/>
    <col min="1812" max="1812" width="18.85546875" style="2" bestFit="1" customWidth="1"/>
    <col min="1813" max="2048" width="11.42578125" style="2"/>
    <col min="2049" max="2049" width="16.42578125" style="2" customWidth="1"/>
    <col min="2050" max="2050" width="11" style="2" customWidth="1"/>
    <col min="2051" max="2051" width="16.42578125" style="2" customWidth="1"/>
    <col min="2052" max="2052" width="29.28515625" style="2" customWidth="1"/>
    <col min="2053" max="2053" width="11.7109375" style="2" customWidth="1"/>
    <col min="2054" max="2055" width="29.42578125" style="2" customWidth="1"/>
    <col min="2056" max="2057" width="28.7109375" style="2" customWidth="1"/>
    <col min="2058" max="2058" width="16.5703125" style="2" customWidth="1"/>
    <col min="2059" max="2060" width="11.42578125" style="2"/>
    <col min="2061" max="2061" width="26.85546875" style="2" bestFit="1" customWidth="1"/>
    <col min="2062" max="2062" width="11.42578125" style="2"/>
    <col min="2063" max="2063" width="22.140625" style="2" customWidth="1"/>
    <col min="2064" max="2064" width="21.42578125" style="2" customWidth="1"/>
    <col min="2065" max="2066" width="11.42578125" style="2"/>
    <col min="2067" max="2067" width="14.28515625" style="2" bestFit="1" customWidth="1"/>
    <col min="2068" max="2068" width="18.85546875" style="2" bestFit="1" customWidth="1"/>
    <col min="2069" max="2304" width="11.42578125" style="2"/>
    <col min="2305" max="2305" width="16.42578125" style="2" customWidth="1"/>
    <col min="2306" max="2306" width="11" style="2" customWidth="1"/>
    <col min="2307" max="2307" width="16.42578125" style="2" customWidth="1"/>
    <col min="2308" max="2308" width="29.28515625" style="2" customWidth="1"/>
    <col min="2309" max="2309" width="11.7109375" style="2" customWidth="1"/>
    <col min="2310" max="2311" width="29.42578125" style="2" customWidth="1"/>
    <col min="2312" max="2313" width="28.7109375" style="2" customWidth="1"/>
    <col min="2314" max="2314" width="16.5703125" style="2" customWidth="1"/>
    <col min="2315" max="2316" width="11.42578125" style="2"/>
    <col min="2317" max="2317" width="26.85546875" style="2" bestFit="1" customWidth="1"/>
    <col min="2318" max="2318" width="11.42578125" style="2"/>
    <col min="2319" max="2319" width="22.140625" style="2" customWidth="1"/>
    <col min="2320" max="2320" width="21.42578125" style="2" customWidth="1"/>
    <col min="2321" max="2322" width="11.42578125" style="2"/>
    <col min="2323" max="2323" width="14.28515625" style="2" bestFit="1" customWidth="1"/>
    <col min="2324" max="2324" width="18.85546875" style="2" bestFit="1" customWidth="1"/>
    <col min="2325" max="2560" width="11.42578125" style="2"/>
    <col min="2561" max="2561" width="16.42578125" style="2" customWidth="1"/>
    <col min="2562" max="2562" width="11" style="2" customWidth="1"/>
    <col min="2563" max="2563" width="16.42578125" style="2" customWidth="1"/>
    <col min="2564" max="2564" width="29.28515625" style="2" customWidth="1"/>
    <col min="2565" max="2565" width="11.7109375" style="2" customWidth="1"/>
    <col min="2566" max="2567" width="29.42578125" style="2" customWidth="1"/>
    <col min="2568" max="2569" width="28.7109375" style="2" customWidth="1"/>
    <col min="2570" max="2570" width="16.5703125" style="2" customWidth="1"/>
    <col min="2571" max="2572" width="11.42578125" style="2"/>
    <col min="2573" max="2573" width="26.85546875" style="2" bestFit="1" customWidth="1"/>
    <col min="2574" max="2574" width="11.42578125" style="2"/>
    <col min="2575" max="2575" width="22.140625" style="2" customWidth="1"/>
    <col min="2576" max="2576" width="21.42578125" style="2" customWidth="1"/>
    <col min="2577" max="2578" width="11.42578125" style="2"/>
    <col min="2579" max="2579" width="14.28515625" style="2" bestFit="1" customWidth="1"/>
    <col min="2580" max="2580" width="18.85546875" style="2" bestFit="1" customWidth="1"/>
    <col min="2581" max="2816" width="11.42578125" style="2"/>
    <col min="2817" max="2817" width="16.42578125" style="2" customWidth="1"/>
    <col min="2818" max="2818" width="11" style="2" customWidth="1"/>
    <col min="2819" max="2819" width="16.42578125" style="2" customWidth="1"/>
    <col min="2820" max="2820" width="29.28515625" style="2" customWidth="1"/>
    <col min="2821" max="2821" width="11.7109375" style="2" customWidth="1"/>
    <col min="2822" max="2823" width="29.42578125" style="2" customWidth="1"/>
    <col min="2824" max="2825" width="28.7109375" style="2" customWidth="1"/>
    <col min="2826" max="2826" width="16.5703125" style="2" customWidth="1"/>
    <col min="2827" max="2828" width="11.42578125" style="2"/>
    <col min="2829" max="2829" width="26.85546875" style="2" bestFit="1" customWidth="1"/>
    <col min="2830" max="2830" width="11.42578125" style="2"/>
    <col min="2831" max="2831" width="22.140625" style="2" customWidth="1"/>
    <col min="2832" max="2832" width="21.42578125" style="2" customWidth="1"/>
    <col min="2833" max="2834" width="11.42578125" style="2"/>
    <col min="2835" max="2835" width="14.28515625" style="2" bestFit="1" customWidth="1"/>
    <col min="2836" max="2836" width="18.85546875" style="2" bestFit="1" customWidth="1"/>
    <col min="2837" max="3072" width="11.42578125" style="2"/>
    <col min="3073" max="3073" width="16.42578125" style="2" customWidth="1"/>
    <col min="3074" max="3074" width="11" style="2" customWidth="1"/>
    <col min="3075" max="3075" width="16.42578125" style="2" customWidth="1"/>
    <col min="3076" max="3076" width="29.28515625" style="2" customWidth="1"/>
    <col min="3077" max="3077" width="11.7109375" style="2" customWidth="1"/>
    <col min="3078" max="3079" width="29.42578125" style="2" customWidth="1"/>
    <col min="3080" max="3081" width="28.7109375" style="2" customWidth="1"/>
    <col min="3082" max="3082" width="16.5703125" style="2" customWidth="1"/>
    <col min="3083" max="3084" width="11.42578125" style="2"/>
    <col min="3085" max="3085" width="26.85546875" style="2" bestFit="1" customWidth="1"/>
    <col min="3086" max="3086" width="11.42578125" style="2"/>
    <col min="3087" max="3087" width="22.140625" style="2" customWidth="1"/>
    <col min="3088" max="3088" width="21.42578125" style="2" customWidth="1"/>
    <col min="3089" max="3090" width="11.42578125" style="2"/>
    <col min="3091" max="3091" width="14.28515625" style="2" bestFit="1" customWidth="1"/>
    <col min="3092" max="3092" width="18.85546875" style="2" bestFit="1" customWidth="1"/>
    <col min="3093" max="3328" width="11.42578125" style="2"/>
    <col min="3329" max="3329" width="16.42578125" style="2" customWidth="1"/>
    <col min="3330" max="3330" width="11" style="2" customWidth="1"/>
    <col min="3331" max="3331" width="16.42578125" style="2" customWidth="1"/>
    <col min="3332" max="3332" width="29.28515625" style="2" customWidth="1"/>
    <col min="3333" max="3333" width="11.7109375" style="2" customWidth="1"/>
    <col min="3334" max="3335" width="29.42578125" style="2" customWidth="1"/>
    <col min="3336" max="3337" width="28.7109375" style="2" customWidth="1"/>
    <col min="3338" max="3338" width="16.5703125" style="2" customWidth="1"/>
    <col min="3339" max="3340" width="11.42578125" style="2"/>
    <col min="3341" max="3341" width="26.85546875" style="2" bestFit="1" customWidth="1"/>
    <col min="3342" max="3342" width="11.42578125" style="2"/>
    <col min="3343" max="3343" width="22.140625" style="2" customWidth="1"/>
    <col min="3344" max="3344" width="21.42578125" style="2" customWidth="1"/>
    <col min="3345" max="3346" width="11.42578125" style="2"/>
    <col min="3347" max="3347" width="14.28515625" style="2" bestFit="1" customWidth="1"/>
    <col min="3348" max="3348" width="18.85546875" style="2" bestFit="1" customWidth="1"/>
    <col min="3349" max="3584" width="11.42578125" style="2"/>
    <col min="3585" max="3585" width="16.42578125" style="2" customWidth="1"/>
    <col min="3586" max="3586" width="11" style="2" customWidth="1"/>
    <col min="3587" max="3587" width="16.42578125" style="2" customWidth="1"/>
    <col min="3588" max="3588" width="29.28515625" style="2" customWidth="1"/>
    <col min="3589" max="3589" width="11.7109375" style="2" customWidth="1"/>
    <col min="3590" max="3591" width="29.42578125" style="2" customWidth="1"/>
    <col min="3592" max="3593" width="28.7109375" style="2" customWidth="1"/>
    <col min="3594" max="3594" width="16.5703125" style="2" customWidth="1"/>
    <col min="3595" max="3596" width="11.42578125" style="2"/>
    <col min="3597" max="3597" width="26.85546875" style="2" bestFit="1" customWidth="1"/>
    <col min="3598" max="3598" width="11.42578125" style="2"/>
    <col min="3599" max="3599" width="22.140625" style="2" customWidth="1"/>
    <col min="3600" max="3600" width="21.42578125" style="2" customWidth="1"/>
    <col min="3601" max="3602" width="11.42578125" style="2"/>
    <col min="3603" max="3603" width="14.28515625" style="2" bestFit="1" customWidth="1"/>
    <col min="3604" max="3604" width="18.85546875" style="2" bestFit="1" customWidth="1"/>
    <col min="3605" max="3840" width="11.42578125" style="2"/>
    <col min="3841" max="3841" width="16.42578125" style="2" customWidth="1"/>
    <col min="3842" max="3842" width="11" style="2" customWidth="1"/>
    <col min="3843" max="3843" width="16.42578125" style="2" customWidth="1"/>
    <col min="3844" max="3844" width="29.28515625" style="2" customWidth="1"/>
    <col min="3845" max="3845" width="11.7109375" style="2" customWidth="1"/>
    <col min="3846" max="3847" width="29.42578125" style="2" customWidth="1"/>
    <col min="3848" max="3849" width="28.7109375" style="2" customWidth="1"/>
    <col min="3850" max="3850" width="16.5703125" style="2" customWidth="1"/>
    <col min="3851" max="3852" width="11.42578125" style="2"/>
    <col min="3853" max="3853" width="26.85546875" style="2" bestFit="1" customWidth="1"/>
    <col min="3854" max="3854" width="11.42578125" style="2"/>
    <col min="3855" max="3855" width="22.140625" style="2" customWidth="1"/>
    <col min="3856" max="3856" width="21.42578125" style="2" customWidth="1"/>
    <col min="3857" max="3858" width="11.42578125" style="2"/>
    <col min="3859" max="3859" width="14.28515625" style="2" bestFit="1" customWidth="1"/>
    <col min="3860" max="3860" width="18.85546875" style="2" bestFit="1" customWidth="1"/>
    <col min="3861" max="4096" width="11.42578125" style="2"/>
    <col min="4097" max="4097" width="16.42578125" style="2" customWidth="1"/>
    <col min="4098" max="4098" width="11" style="2" customWidth="1"/>
    <col min="4099" max="4099" width="16.42578125" style="2" customWidth="1"/>
    <col min="4100" max="4100" width="29.28515625" style="2" customWidth="1"/>
    <col min="4101" max="4101" width="11.7109375" style="2" customWidth="1"/>
    <col min="4102" max="4103" width="29.42578125" style="2" customWidth="1"/>
    <col min="4104" max="4105" width="28.7109375" style="2" customWidth="1"/>
    <col min="4106" max="4106" width="16.5703125" style="2" customWidth="1"/>
    <col min="4107" max="4108" width="11.42578125" style="2"/>
    <col min="4109" max="4109" width="26.85546875" style="2" bestFit="1" customWidth="1"/>
    <col min="4110" max="4110" width="11.42578125" style="2"/>
    <col min="4111" max="4111" width="22.140625" style="2" customWidth="1"/>
    <col min="4112" max="4112" width="21.42578125" style="2" customWidth="1"/>
    <col min="4113" max="4114" width="11.42578125" style="2"/>
    <col min="4115" max="4115" width="14.28515625" style="2" bestFit="1" customWidth="1"/>
    <col min="4116" max="4116" width="18.85546875" style="2" bestFit="1" customWidth="1"/>
    <col min="4117" max="4352" width="11.42578125" style="2"/>
    <col min="4353" max="4353" width="16.42578125" style="2" customWidth="1"/>
    <col min="4354" max="4354" width="11" style="2" customWidth="1"/>
    <col min="4355" max="4355" width="16.42578125" style="2" customWidth="1"/>
    <col min="4356" max="4356" width="29.28515625" style="2" customWidth="1"/>
    <col min="4357" max="4357" width="11.7109375" style="2" customWidth="1"/>
    <col min="4358" max="4359" width="29.42578125" style="2" customWidth="1"/>
    <col min="4360" max="4361" width="28.7109375" style="2" customWidth="1"/>
    <col min="4362" max="4362" width="16.5703125" style="2" customWidth="1"/>
    <col min="4363" max="4364" width="11.42578125" style="2"/>
    <col min="4365" max="4365" width="26.85546875" style="2" bestFit="1" customWidth="1"/>
    <col min="4366" max="4366" width="11.42578125" style="2"/>
    <col min="4367" max="4367" width="22.140625" style="2" customWidth="1"/>
    <col min="4368" max="4368" width="21.42578125" style="2" customWidth="1"/>
    <col min="4369" max="4370" width="11.42578125" style="2"/>
    <col min="4371" max="4371" width="14.28515625" style="2" bestFit="1" customWidth="1"/>
    <col min="4372" max="4372" width="18.85546875" style="2" bestFit="1" customWidth="1"/>
    <col min="4373" max="4608" width="11.42578125" style="2"/>
    <col min="4609" max="4609" width="16.42578125" style="2" customWidth="1"/>
    <col min="4610" max="4610" width="11" style="2" customWidth="1"/>
    <col min="4611" max="4611" width="16.42578125" style="2" customWidth="1"/>
    <col min="4612" max="4612" width="29.28515625" style="2" customWidth="1"/>
    <col min="4613" max="4613" width="11.7109375" style="2" customWidth="1"/>
    <col min="4614" max="4615" width="29.42578125" style="2" customWidth="1"/>
    <col min="4616" max="4617" width="28.7109375" style="2" customWidth="1"/>
    <col min="4618" max="4618" width="16.5703125" style="2" customWidth="1"/>
    <col min="4619" max="4620" width="11.42578125" style="2"/>
    <col min="4621" max="4621" width="26.85546875" style="2" bestFit="1" customWidth="1"/>
    <col min="4622" max="4622" width="11.42578125" style="2"/>
    <col min="4623" max="4623" width="22.140625" style="2" customWidth="1"/>
    <col min="4624" max="4624" width="21.42578125" style="2" customWidth="1"/>
    <col min="4625" max="4626" width="11.42578125" style="2"/>
    <col min="4627" max="4627" width="14.28515625" style="2" bestFit="1" customWidth="1"/>
    <col min="4628" max="4628" width="18.85546875" style="2" bestFit="1" customWidth="1"/>
    <col min="4629" max="4864" width="11.42578125" style="2"/>
    <col min="4865" max="4865" width="16.42578125" style="2" customWidth="1"/>
    <col min="4866" max="4866" width="11" style="2" customWidth="1"/>
    <col min="4867" max="4867" width="16.42578125" style="2" customWidth="1"/>
    <col min="4868" max="4868" width="29.28515625" style="2" customWidth="1"/>
    <col min="4869" max="4869" width="11.7109375" style="2" customWidth="1"/>
    <col min="4870" max="4871" width="29.42578125" style="2" customWidth="1"/>
    <col min="4872" max="4873" width="28.7109375" style="2" customWidth="1"/>
    <col min="4874" max="4874" width="16.5703125" style="2" customWidth="1"/>
    <col min="4875" max="4876" width="11.42578125" style="2"/>
    <col min="4877" max="4877" width="26.85546875" style="2" bestFit="1" customWidth="1"/>
    <col min="4878" max="4878" width="11.42578125" style="2"/>
    <col min="4879" max="4879" width="22.140625" style="2" customWidth="1"/>
    <col min="4880" max="4880" width="21.42578125" style="2" customWidth="1"/>
    <col min="4881" max="4882" width="11.42578125" style="2"/>
    <col min="4883" max="4883" width="14.28515625" style="2" bestFit="1" customWidth="1"/>
    <col min="4884" max="4884" width="18.85546875" style="2" bestFit="1" customWidth="1"/>
    <col min="4885" max="5120" width="11.42578125" style="2"/>
    <col min="5121" max="5121" width="16.42578125" style="2" customWidth="1"/>
    <col min="5122" max="5122" width="11" style="2" customWidth="1"/>
    <col min="5123" max="5123" width="16.42578125" style="2" customWidth="1"/>
    <col min="5124" max="5124" width="29.28515625" style="2" customWidth="1"/>
    <col min="5125" max="5125" width="11.7109375" style="2" customWidth="1"/>
    <col min="5126" max="5127" width="29.42578125" style="2" customWidth="1"/>
    <col min="5128" max="5129" width="28.7109375" style="2" customWidth="1"/>
    <col min="5130" max="5130" width="16.5703125" style="2" customWidth="1"/>
    <col min="5131" max="5132" width="11.42578125" style="2"/>
    <col min="5133" max="5133" width="26.85546875" style="2" bestFit="1" customWidth="1"/>
    <col min="5134" max="5134" width="11.42578125" style="2"/>
    <col min="5135" max="5135" width="22.140625" style="2" customWidth="1"/>
    <col min="5136" max="5136" width="21.42578125" style="2" customWidth="1"/>
    <col min="5137" max="5138" width="11.42578125" style="2"/>
    <col min="5139" max="5139" width="14.28515625" style="2" bestFit="1" customWidth="1"/>
    <col min="5140" max="5140" width="18.85546875" style="2" bestFit="1" customWidth="1"/>
    <col min="5141" max="5376" width="11.42578125" style="2"/>
    <col min="5377" max="5377" width="16.42578125" style="2" customWidth="1"/>
    <col min="5378" max="5378" width="11" style="2" customWidth="1"/>
    <col min="5379" max="5379" width="16.42578125" style="2" customWidth="1"/>
    <col min="5380" max="5380" width="29.28515625" style="2" customWidth="1"/>
    <col min="5381" max="5381" width="11.7109375" style="2" customWidth="1"/>
    <col min="5382" max="5383" width="29.42578125" style="2" customWidth="1"/>
    <col min="5384" max="5385" width="28.7109375" style="2" customWidth="1"/>
    <col min="5386" max="5386" width="16.5703125" style="2" customWidth="1"/>
    <col min="5387" max="5388" width="11.42578125" style="2"/>
    <col min="5389" max="5389" width="26.85546875" style="2" bestFit="1" customWidth="1"/>
    <col min="5390" max="5390" width="11.42578125" style="2"/>
    <col min="5391" max="5391" width="22.140625" style="2" customWidth="1"/>
    <col min="5392" max="5392" width="21.42578125" style="2" customWidth="1"/>
    <col min="5393" max="5394" width="11.42578125" style="2"/>
    <col min="5395" max="5395" width="14.28515625" style="2" bestFit="1" customWidth="1"/>
    <col min="5396" max="5396" width="18.85546875" style="2" bestFit="1" customWidth="1"/>
    <col min="5397" max="5632" width="11.42578125" style="2"/>
    <col min="5633" max="5633" width="16.42578125" style="2" customWidth="1"/>
    <col min="5634" max="5634" width="11" style="2" customWidth="1"/>
    <col min="5635" max="5635" width="16.42578125" style="2" customWidth="1"/>
    <col min="5636" max="5636" width="29.28515625" style="2" customWidth="1"/>
    <col min="5637" max="5637" width="11.7109375" style="2" customWidth="1"/>
    <col min="5638" max="5639" width="29.42578125" style="2" customWidth="1"/>
    <col min="5640" max="5641" width="28.7109375" style="2" customWidth="1"/>
    <col min="5642" max="5642" width="16.5703125" style="2" customWidth="1"/>
    <col min="5643" max="5644" width="11.42578125" style="2"/>
    <col min="5645" max="5645" width="26.85546875" style="2" bestFit="1" customWidth="1"/>
    <col min="5646" max="5646" width="11.42578125" style="2"/>
    <col min="5647" max="5647" width="22.140625" style="2" customWidth="1"/>
    <col min="5648" max="5648" width="21.42578125" style="2" customWidth="1"/>
    <col min="5649" max="5650" width="11.42578125" style="2"/>
    <col min="5651" max="5651" width="14.28515625" style="2" bestFit="1" customWidth="1"/>
    <col min="5652" max="5652" width="18.85546875" style="2" bestFit="1" customWidth="1"/>
    <col min="5653" max="5888" width="11.42578125" style="2"/>
    <col min="5889" max="5889" width="16.42578125" style="2" customWidth="1"/>
    <col min="5890" max="5890" width="11" style="2" customWidth="1"/>
    <col min="5891" max="5891" width="16.42578125" style="2" customWidth="1"/>
    <col min="5892" max="5892" width="29.28515625" style="2" customWidth="1"/>
    <col min="5893" max="5893" width="11.7109375" style="2" customWidth="1"/>
    <col min="5894" max="5895" width="29.42578125" style="2" customWidth="1"/>
    <col min="5896" max="5897" width="28.7109375" style="2" customWidth="1"/>
    <col min="5898" max="5898" width="16.5703125" style="2" customWidth="1"/>
    <col min="5899" max="5900" width="11.42578125" style="2"/>
    <col min="5901" max="5901" width="26.85546875" style="2" bestFit="1" customWidth="1"/>
    <col min="5902" max="5902" width="11.42578125" style="2"/>
    <col min="5903" max="5903" width="22.140625" style="2" customWidth="1"/>
    <col min="5904" max="5904" width="21.42578125" style="2" customWidth="1"/>
    <col min="5905" max="5906" width="11.42578125" style="2"/>
    <col min="5907" max="5907" width="14.28515625" style="2" bestFit="1" customWidth="1"/>
    <col min="5908" max="5908" width="18.85546875" style="2" bestFit="1" customWidth="1"/>
    <col min="5909" max="6144" width="11.42578125" style="2"/>
    <col min="6145" max="6145" width="16.42578125" style="2" customWidth="1"/>
    <col min="6146" max="6146" width="11" style="2" customWidth="1"/>
    <col min="6147" max="6147" width="16.42578125" style="2" customWidth="1"/>
    <col min="6148" max="6148" width="29.28515625" style="2" customWidth="1"/>
    <col min="6149" max="6149" width="11.7109375" style="2" customWidth="1"/>
    <col min="6150" max="6151" width="29.42578125" style="2" customWidth="1"/>
    <col min="6152" max="6153" width="28.7109375" style="2" customWidth="1"/>
    <col min="6154" max="6154" width="16.5703125" style="2" customWidth="1"/>
    <col min="6155" max="6156" width="11.42578125" style="2"/>
    <col min="6157" max="6157" width="26.85546875" style="2" bestFit="1" customWidth="1"/>
    <col min="6158" max="6158" width="11.42578125" style="2"/>
    <col min="6159" max="6159" width="22.140625" style="2" customWidth="1"/>
    <col min="6160" max="6160" width="21.42578125" style="2" customWidth="1"/>
    <col min="6161" max="6162" width="11.42578125" style="2"/>
    <col min="6163" max="6163" width="14.28515625" style="2" bestFit="1" customWidth="1"/>
    <col min="6164" max="6164" width="18.85546875" style="2" bestFit="1" customWidth="1"/>
    <col min="6165" max="6400" width="11.42578125" style="2"/>
    <col min="6401" max="6401" width="16.42578125" style="2" customWidth="1"/>
    <col min="6402" max="6402" width="11" style="2" customWidth="1"/>
    <col min="6403" max="6403" width="16.42578125" style="2" customWidth="1"/>
    <col min="6404" max="6404" width="29.28515625" style="2" customWidth="1"/>
    <col min="6405" max="6405" width="11.7109375" style="2" customWidth="1"/>
    <col min="6406" max="6407" width="29.42578125" style="2" customWidth="1"/>
    <col min="6408" max="6409" width="28.7109375" style="2" customWidth="1"/>
    <col min="6410" max="6410" width="16.5703125" style="2" customWidth="1"/>
    <col min="6411" max="6412" width="11.42578125" style="2"/>
    <col min="6413" max="6413" width="26.85546875" style="2" bestFit="1" customWidth="1"/>
    <col min="6414" max="6414" width="11.42578125" style="2"/>
    <col min="6415" max="6415" width="22.140625" style="2" customWidth="1"/>
    <col min="6416" max="6416" width="21.42578125" style="2" customWidth="1"/>
    <col min="6417" max="6418" width="11.42578125" style="2"/>
    <col min="6419" max="6419" width="14.28515625" style="2" bestFit="1" customWidth="1"/>
    <col min="6420" max="6420" width="18.85546875" style="2" bestFit="1" customWidth="1"/>
    <col min="6421" max="6656" width="11.42578125" style="2"/>
    <col min="6657" max="6657" width="16.42578125" style="2" customWidth="1"/>
    <col min="6658" max="6658" width="11" style="2" customWidth="1"/>
    <col min="6659" max="6659" width="16.42578125" style="2" customWidth="1"/>
    <col min="6660" max="6660" width="29.28515625" style="2" customWidth="1"/>
    <col min="6661" max="6661" width="11.7109375" style="2" customWidth="1"/>
    <col min="6662" max="6663" width="29.42578125" style="2" customWidth="1"/>
    <col min="6664" max="6665" width="28.7109375" style="2" customWidth="1"/>
    <col min="6666" max="6666" width="16.5703125" style="2" customWidth="1"/>
    <col min="6667" max="6668" width="11.42578125" style="2"/>
    <col min="6669" max="6669" width="26.85546875" style="2" bestFit="1" customWidth="1"/>
    <col min="6670" max="6670" width="11.42578125" style="2"/>
    <col min="6671" max="6671" width="22.140625" style="2" customWidth="1"/>
    <col min="6672" max="6672" width="21.42578125" style="2" customWidth="1"/>
    <col min="6673" max="6674" width="11.42578125" style="2"/>
    <col min="6675" max="6675" width="14.28515625" style="2" bestFit="1" customWidth="1"/>
    <col min="6676" max="6676" width="18.85546875" style="2" bestFit="1" customWidth="1"/>
    <col min="6677" max="6912" width="11.42578125" style="2"/>
    <col min="6913" max="6913" width="16.42578125" style="2" customWidth="1"/>
    <col min="6914" max="6914" width="11" style="2" customWidth="1"/>
    <col min="6915" max="6915" width="16.42578125" style="2" customWidth="1"/>
    <col min="6916" max="6916" width="29.28515625" style="2" customWidth="1"/>
    <col min="6917" max="6917" width="11.7109375" style="2" customWidth="1"/>
    <col min="6918" max="6919" width="29.42578125" style="2" customWidth="1"/>
    <col min="6920" max="6921" width="28.7109375" style="2" customWidth="1"/>
    <col min="6922" max="6922" width="16.5703125" style="2" customWidth="1"/>
    <col min="6923" max="6924" width="11.42578125" style="2"/>
    <col min="6925" max="6925" width="26.85546875" style="2" bestFit="1" customWidth="1"/>
    <col min="6926" max="6926" width="11.42578125" style="2"/>
    <col min="6927" max="6927" width="22.140625" style="2" customWidth="1"/>
    <col min="6928" max="6928" width="21.42578125" style="2" customWidth="1"/>
    <col min="6929" max="6930" width="11.42578125" style="2"/>
    <col min="6931" max="6931" width="14.28515625" style="2" bestFit="1" customWidth="1"/>
    <col min="6932" max="6932" width="18.85546875" style="2" bestFit="1" customWidth="1"/>
    <col min="6933" max="7168" width="11.42578125" style="2"/>
    <col min="7169" max="7169" width="16.42578125" style="2" customWidth="1"/>
    <col min="7170" max="7170" width="11" style="2" customWidth="1"/>
    <col min="7171" max="7171" width="16.42578125" style="2" customWidth="1"/>
    <col min="7172" max="7172" width="29.28515625" style="2" customWidth="1"/>
    <col min="7173" max="7173" width="11.7109375" style="2" customWidth="1"/>
    <col min="7174" max="7175" width="29.42578125" style="2" customWidth="1"/>
    <col min="7176" max="7177" width="28.7109375" style="2" customWidth="1"/>
    <col min="7178" max="7178" width="16.5703125" style="2" customWidth="1"/>
    <col min="7179" max="7180" width="11.42578125" style="2"/>
    <col min="7181" max="7181" width="26.85546875" style="2" bestFit="1" customWidth="1"/>
    <col min="7182" max="7182" width="11.42578125" style="2"/>
    <col min="7183" max="7183" width="22.140625" style="2" customWidth="1"/>
    <col min="7184" max="7184" width="21.42578125" style="2" customWidth="1"/>
    <col min="7185" max="7186" width="11.42578125" style="2"/>
    <col min="7187" max="7187" width="14.28515625" style="2" bestFit="1" customWidth="1"/>
    <col min="7188" max="7188" width="18.85546875" style="2" bestFit="1" customWidth="1"/>
    <col min="7189" max="7424" width="11.42578125" style="2"/>
    <col min="7425" max="7425" width="16.42578125" style="2" customWidth="1"/>
    <col min="7426" max="7426" width="11" style="2" customWidth="1"/>
    <col min="7427" max="7427" width="16.42578125" style="2" customWidth="1"/>
    <col min="7428" max="7428" width="29.28515625" style="2" customWidth="1"/>
    <col min="7429" max="7429" width="11.7109375" style="2" customWidth="1"/>
    <col min="7430" max="7431" width="29.42578125" style="2" customWidth="1"/>
    <col min="7432" max="7433" width="28.7109375" style="2" customWidth="1"/>
    <col min="7434" max="7434" width="16.5703125" style="2" customWidth="1"/>
    <col min="7435" max="7436" width="11.42578125" style="2"/>
    <col min="7437" max="7437" width="26.85546875" style="2" bestFit="1" customWidth="1"/>
    <col min="7438" max="7438" width="11.42578125" style="2"/>
    <col min="7439" max="7439" width="22.140625" style="2" customWidth="1"/>
    <col min="7440" max="7440" width="21.42578125" style="2" customWidth="1"/>
    <col min="7441" max="7442" width="11.42578125" style="2"/>
    <col min="7443" max="7443" width="14.28515625" style="2" bestFit="1" customWidth="1"/>
    <col min="7444" max="7444" width="18.85546875" style="2" bestFit="1" customWidth="1"/>
    <col min="7445" max="7680" width="11.42578125" style="2"/>
    <col min="7681" max="7681" width="16.42578125" style="2" customWidth="1"/>
    <col min="7682" max="7682" width="11" style="2" customWidth="1"/>
    <col min="7683" max="7683" width="16.42578125" style="2" customWidth="1"/>
    <col min="7684" max="7684" width="29.28515625" style="2" customWidth="1"/>
    <col min="7685" max="7685" width="11.7109375" style="2" customWidth="1"/>
    <col min="7686" max="7687" width="29.42578125" style="2" customWidth="1"/>
    <col min="7688" max="7689" width="28.7109375" style="2" customWidth="1"/>
    <col min="7690" max="7690" width="16.5703125" style="2" customWidth="1"/>
    <col min="7691" max="7692" width="11.42578125" style="2"/>
    <col min="7693" max="7693" width="26.85546875" style="2" bestFit="1" customWidth="1"/>
    <col min="7694" max="7694" width="11.42578125" style="2"/>
    <col min="7695" max="7695" width="22.140625" style="2" customWidth="1"/>
    <col min="7696" max="7696" width="21.42578125" style="2" customWidth="1"/>
    <col min="7697" max="7698" width="11.42578125" style="2"/>
    <col min="7699" max="7699" width="14.28515625" style="2" bestFit="1" customWidth="1"/>
    <col min="7700" max="7700" width="18.85546875" style="2" bestFit="1" customWidth="1"/>
    <col min="7701" max="7936" width="11.42578125" style="2"/>
    <col min="7937" max="7937" width="16.42578125" style="2" customWidth="1"/>
    <col min="7938" max="7938" width="11" style="2" customWidth="1"/>
    <col min="7939" max="7939" width="16.42578125" style="2" customWidth="1"/>
    <col min="7940" max="7940" width="29.28515625" style="2" customWidth="1"/>
    <col min="7941" max="7941" width="11.7109375" style="2" customWidth="1"/>
    <col min="7942" max="7943" width="29.42578125" style="2" customWidth="1"/>
    <col min="7944" max="7945" width="28.7109375" style="2" customWidth="1"/>
    <col min="7946" max="7946" width="16.5703125" style="2" customWidth="1"/>
    <col min="7947" max="7948" width="11.42578125" style="2"/>
    <col min="7949" max="7949" width="26.85546875" style="2" bestFit="1" customWidth="1"/>
    <col min="7950" max="7950" width="11.42578125" style="2"/>
    <col min="7951" max="7951" width="22.140625" style="2" customWidth="1"/>
    <col min="7952" max="7952" width="21.42578125" style="2" customWidth="1"/>
    <col min="7953" max="7954" width="11.42578125" style="2"/>
    <col min="7955" max="7955" width="14.28515625" style="2" bestFit="1" customWidth="1"/>
    <col min="7956" max="7956" width="18.85546875" style="2" bestFit="1" customWidth="1"/>
    <col min="7957" max="8192" width="11.42578125" style="2"/>
    <col min="8193" max="8193" width="16.42578125" style="2" customWidth="1"/>
    <col min="8194" max="8194" width="11" style="2" customWidth="1"/>
    <col min="8195" max="8195" width="16.42578125" style="2" customWidth="1"/>
    <col min="8196" max="8196" width="29.28515625" style="2" customWidth="1"/>
    <col min="8197" max="8197" width="11.7109375" style="2" customWidth="1"/>
    <col min="8198" max="8199" width="29.42578125" style="2" customWidth="1"/>
    <col min="8200" max="8201" width="28.7109375" style="2" customWidth="1"/>
    <col min="8202" max="8202" width="16.5703125" style="2" customWidth="1"/>
    <col min="8203" max="8204" width="11.42578125" style="2"/>
    <col min="8205" max="8205" width="26.85546875" style="2" bestFit="1" customWidth="1"/>
    <col min="8206" max="8206" width="11.42578125" style="2"/>
    <col min="8207" max="8207" width="22.140625" style="2" customWidth="1"/>
    <col min="8208" max="8208" width="21.42578125" style="2" customWidth="1"/>
    <col min="8209" max="8210" width="11.42578125" style="2"/>
    <col min="8211" max="8211" width="14.28515625" style="2" bestFit="1" customWidth="1"/>
    <col min="8212" max="8212" width="18.85546875" style="2" bestFit="1" customWidth="1"/>
    <col min="8213" max="8448" width="11.42578125" style="2"/>
    <col min="8449" max="8449" width="16.42578125" style="2" customWidth="1"/>
    <col min="8450" max="8450" width="11" style="2" customWidth="1"/>
    <col min="8451" max="8451" width="16.42578125" style="2" customWidth="1"/>
    <col min="8452" max="8452" width="29.28515625" style="2" customWidth="1"/>
    <col min="8453" max="8453" width="11.7109375" style="2" customWidth="1"/>
    <col min="8454" max="8455" width="29.42578125" style="2" customWidth="1"/>
    <col min="8456" max="8457" width="28.7109375" style="2" customWidth="1"/>
    <col min="8458" max="8458" width="16.5703125" style="2" customWidth="1"/>
    <col min="8459" max="8460" width="11.42578125" style="2"/>
    <col min="8461" max="8461" width="26.85546875" style="2" bestFit="1" customWidth="1"/>
    <col min="8462" max="8462" width="11.42578125" style="2"/>
    <col min="8463" max="8463" width="22.140625" style="2" customWidth="1"/>
    <col min="8464" max="8464" width="21.42578125" style="2" customWidth="1"/>
    <col min="8465" max="8466" width="11.42578125" style="2"/>
    <col min="8467" max="8467" width="14.28515625" style="2" bestFit="1" customWidth="1"/>
    <col min="8468" max="8468" width="18.85546875" style="2" bestFit="1" customWidth="1"/>
    <col min="8469" max="8704" width="11.42578125" style="2"/>
    <col min="8705" max="8705" width="16.42578125" style="2" customWidth="1"/>
    <col min="8706" max="8706" width="11" style="2" customWidth="1"/>
    <col min="8707" max="8707" width="16.42578125" style="2" customWidth="1"/>
    <col min="8708" max="8708" width="29.28515625" style="2" customWidth="1"/>
    <col min="8709" max="8709" width="11.7109375" style="2" customWidth="1"/>
    <col min="8710" max="8711" width="29.42578125" style="2" customWidth="1"/>
    <col min="8712" max="8713" width="28.7109375" style="2" customWidth="1"/>
    <col min="8714" max="8714" width="16.5703125" style="2" customWidth="1"/>
    <col min="8715" max="8716" width="11.42578125" style="2"/>
    <col min="8717" max="8717" width="26.85546875" style="2" bestFit="1" customWidth="1"/>
    <col min="8718" max="8718" width="11.42578125" style="2"/>
    <col min="8719" max="8719" width="22.140625" style="2" customWidth="1"/>
    <col min="8720" max="8720" width="21.42578125" style="2" customWidth="1"/>
    <col min="8721" max="8722" width="11.42578125" style="2"/>
    <col min="8723" max="8723" width="14.28515625" style="2" bestFit="1" customWidth="1"/>
    <col min="8724" max="8724" width="18.85546875" style="2" bestFit="1" customWidth="1"/>
    <col min="8725" max="8960" width="11.42578125" style="2"/>
    <col min="8961" max="8961" width="16.42578125" style="2" customWidth="1"/>
    <col min="8962" max="8962" width="11" style="2" customWidth="1"/>
    <col min="8963" max="8963" width="16.42578125" style="2" customWidth="1"/>
    <col min="8964" max="8964" width="29.28515625" style="2" customWidth="1"/>
    <col min="8965" max="8965" width="11.7109375" style="2" customWidth="1"/>
    <col min="8966" max="8967" width="29.42578125" style="2" customWidth="1"/>
    <col min="8968" max="8969" width="28.7109375" style="2" customWidth="1"/>
    <col min="8970" max="8970" width="16.5703125" style="2" customWidth="1"/>
    <col min="8971" max="8972" width="11.42578125" style="2"/>
    <col min="8973" max="8973" width="26.85546875" style="2" bestFit="1" customWidth="1"/>
    <col min="8974" max="8974" width="11.42578125" style="2"/>
    <col min="8975" max="8975" width="22.140625" style="2" customWidth="1"/>
    <col min="8976" max="8976" width="21.42578125" style="2" customWidth="1"/>
    <col min="8977" max="8978" width="11.42578125" style="2"/>
    <col min="8979" max="8979" width="14.28515625" style="2" bestFit="1" customWidth="1"/>
    <col min="8980" max="8980" width="18.85546875" style="2" bestFit="1" customWidth="1"/>
    <col min="8981" max="9216" width="11.42578125" style="2"/>
    <col min="9217" max="9217" width="16.42578125" style="2" customWidth="1"/>
    <col min="9218" max="9218" width="11" style="2" customWidth="1"/>
    <col min="9219" max="9219" width="16.42578125" style="2" customWidth="1"/>
    <col min="9220" max="9220" width="29.28515625" style="2" customWidth="1"/>
    <col min="9221" max="9221" width="11.7109375" style="2" customWidth="1"/>
    <col min="9222" max="9223" width="29.42578125" style="2" customWidth="1"/>
    <col min="9224" max="9225" width="28.7109375" style="2" customWidth="1"/>
    <col min="9226" max="9226" width="16.5703125" style="2" customWidth="1"/>
    <col min="9227" max="9228" width="11.42578125" style="2"/>
    <col min="9229" max="9229" width="26.85546875" style="2" bestFit="1" customWidth="1"/>
    <col min="9230" max="9230" width="11.42578125" style="2"/>
    <col min="9231" max="9231" width="22.140625" style="2" customWidth="1"/>
    <col min="9232" max="9232" width="21.42578125" style="2" customWidth="1"/>
    <col min="9233" max="9234" width="11.42578125" style="2"/>
    <col min="9235" max="9235" width="14.28515625" style="2" bestFit="1" customWidth="1"/>
    <col min="9236" max="9236" width="18.85546875" style="2" bestFit="1" customWidth="1"/>
    <col min="9237" max="9472" width="11.42578125" style="2"/>
    <col min="9473" max="9473" width="16.42578125" style="2" customWidth="1"/>
    <col min="9474" max="9474" width="11" style="2" customWidth="1"/>
    <col min="9475" max="9475" width="16.42578125" style="2" customWidth="1"/>
    <col min="9476" max="9476" width="29.28515625" style="2" customWidth="1"/>
    <col min="9477" max="9477" width="11.7109375" style="2" customWidth="1"/>
    <col min="9478" max="9479" width="29.42578125" style="2" customWidth="1"/>
    <col min="9480" max="9481" width="28.7109375" style="2" customWidth="1"/>
    <col min="9482" max="9482" width="16.5703125" style="2" customWidth="1"/>
    <col min="9483" max="9484" width="11.42578125" style="2"/>
    <col min="9485" max="9485" width="26.85546875" style="2" bestFit="1" customWidth="1"/>
    <col min="9486" max="9486" width="11.42578125" style="2"/>
    <col min="9487" max="9487" width="22.140625" style="2" customWidth="1"/>
    <col min="9488" max="9488" width="21.42578125" style="2" customWidth="1"/>
    <col min="9489" max="9490" width="11.42578125" style="2"/>
    <col min="9491" max="9491" width="14.28515625" style="2" bestFit="1" customWidth="1"/>
    <col min="9492" max="9492" width="18.85546875" style="2" bestFit="1" customWidth="1"/>
    <col min="9493" max="9728" width="11.42578125" style="2"/>
    <col min="9729" max="9729" width="16.42578125" style="2" customWidth="1"/>
    <col min="9730" max="9730" width="11" style="2" customWidth="1"/>
    <col min="9731" max="9731" width="16.42578125" style="2" customWidth="1"/>
    <col min="9732" max="9732" width="29.28515625" style="2" customWidth="1"/>
    <col min="9733" max="9733" width="11.7109375" style="2" customWidth="1"/>
    <col min="9734" max="9735" width="29.42578125" style="2" customWidth="1"/>
    <col min="9736" max="9737" width="28.7109375" style="2" customWidth="1"/>
    <col min="9738" max="9738" width="16.5703125" style="2" customWidth="1"/>
    <col min="9739" max="9740" width="11.42578125" style="2"/>
    <col min="9741" max="9741" width="26.85546875" style="2" bestFit="1" customWidth="1"/>
    <col min="9742" max="9742" width="11.42578125" style="2"/>
    <col min="9743" max="9743" width="22.140625" style="2" customWidth="1"/>
    <col min="9744" max="9744" width="21.42578125" style="2" customWidth="1"/>
    <col min="9745" max="9746" width="11.42578125" style="2"/>
    <col min="9747" max="9747" width="14.28515625" style="2" bestFit="1" customWidth="1"/>
    <col min="9748" max="9748" width="18.85546875" style="2" bestFit="1" customWidth="1"/>
    <col min="9749" max="9984" width="11.42578125" style="2"/>
    <col min="9985" max="9985" width="16.42578125" style="2" customWidth="1"/>
    <col min="9986" max="9986" width="11" style="2" customWidth="1"/>
    <col min="9987" max="9987" width="16.42578125" style="2" customWidth="1"/>
    <col min="9988" max="9988" width="29.28515625" style="2" customWidth="1"/>
    <col min="9989" max="9989" width="11.7109375" style="2" customWidth="1"/>
    <col min="9990" max="9991" width="29.42578125" style="2" customWidth="1"/>
    <col min="9992" max="9993" width="28.7109375" style="2" customWidth="1"/>
    <col min="9994" max="9994" width="16.5703125" style="2" customWidth="1"/>
    <col min="9995" max="9996" width="11.42578125" style="2"/>
    <col min="9997" max="9997" width="26.85546875" style="2" bestFit="1" customWidth="1"/>
    <col min="9998" max="9998" width="11.42578125" style="2"/>
    <col min="9999" max="9999" width="22.140625" style="2" customWidth="1"/>
    <col min="10000" max="10000" width="21.42578125" style="2" customWidth="1"/>
    <col min="10001" max="10002" width="11.42578125" style="2"/>
    <col min="10003" max="10003" width="14.28515625" style="2" bestFit="1" customWidth="1"/>
    <col min="10004" max="10004" width="18.85546875" style="2" bestFit="1" customWidth="1"/>
    <col min="10005" max="10240" width="11.42578125" style="2"/>
    <col min="10241" max="10241" width="16.42578125" style="2" customWidth="1"/>
    <col min="10242" max="10242" width="11" style="2" customWidth="1"/>
    <col min="10243" max="10243" width="16.42578125" style="2" customWidth="1"/>
    <col min="10244" max="10244" width="29.28515625" style="2" customWidth="1"/>
    <col min="10245" max="10245" width="11.7109375" style="2" customWidth="1"/>
    <col min="10246" max="10247" width="29.42578125" style="2" customWidth="1"/>
    <col min="10248" max="10249" width="28.7109375" style="2" customWidth="1"/>
    <col min="10250" max="10250" width="16.5703125" style="2" customWidth="1"/>
    <col min="10251" max="10252" width="11.42578125" style="2"/>
    <col min="10253" max="10253" width="26.85546875" style="2" bestFit="1" customWidth="1"/>
    <col min="10254" max="10254" width="11.42578125" style="2"/>
    <col min="10255" max="10255" width="22.140625" style="2" customWidth="1"/>
    <col min="10256" max="10256" width="21.42578125" style="2" customWidth="1"/>
    <col min="10257" max="10258" width="11.42578125" style="2"/>
    <col min="10259" max="10259" width="14.28515625" style="2" bestFit="1" customWidth="1"/>
    <col min="10260" max="10260" width="18.85546875" style="2" bestFit="1" customWidth="1"/>
    <col min="10261" max="10496" width="11.42578125" style="2"/>
    <col min="10497" max="10497" width="16.42578125" style="2" customWidth="1"/>
    <col min="10498" max="10498" width="11" style="2" customWidth="1"/>
    <col min="10499" max="10499" width="16.42578125" style="2" customWidth="1"/>
    <col min="10500" max="10500" width="29.28515625" style="2" customWidth="1"/>
    <col min="10501" max="10501" width="11.7109375" style="2" customWidth="1"/>
    <col min="10502" max="10503" width="29.42578125" style="2" customWidth="1"/>
    <col min="10504" max="10505" width="28.7109375" style="2" customWidth="1"/>
    <col min="10506" max="10506" width="16.5703125" style="2" customWidth="1"/>
    <col min="10507" max="10508" width="11.42578125" style="2"/>
    <col min="10509" max="10509" width="26.85546875" style="2" bestFit="1" customWidth="1"/>
    <col min="10510" max="10510" width="11.42578125" style="2"/>
    <col min="10511" max="10511" width="22.140625" style="2" customWidth="1"/>
    <col min="10512" max="10512" width="21.42578125" style="2" customWidth="1"/>
    <col min="10513" max="10514" width="11.42578125" style="2"/>
    <col min="10515" max="10515" width="14.28515625" style="2" bestFit="1" customWidth="1"/>
    <col min="10516" max="10516" width="18.85546875" style="2" bestFit="1" customWidth="1"/>
    <col min="10517" max="10752" width="11.42578125" style="2"/>
    <col min="10753" max="10753" width="16.42578125" style="2" customWidth="1"/>
    <col min="10754" max="10754" width="11" style="2" customWidth="1"/>
    <col min="10755" max="10755" width="16.42578125" style="2" customWidth="1"/>
    <col min="10756" max="10756" width="29.28515625" style="2" customWidth="1"/>
    <col min="10757" max="10757" width="11.7109375" style="2" customWidth="1"/>
    <col min="10758" max="10759" width="29.42578125" style="2" customWidth="1"/>
    <col min="10760" max="10761" width="28.7109375" style="2" customWidth="1"/>
    <col min="10762" max="10762" width="16.5703125" style="2" customWidth="1"/>
    <col min="10763" max="10764" width="11.42578125" style="2"/>
    <col min="10765" max="10765" width="26.85546875" style="2" bestFit="1" customWidth="1"/>
    <col min="10766" max="10766" width="11.42578125" style="2"/>
    <col min="10767" max="10767" width="22.140625" style="2" customWidth="1"/>
    <col min="10768" max="10768" width="21.42578125" style="2" customWidth="1"/>
    <col min="10769" max="10770" width="11.42578125" style="2"/>
    <col min="10771" max="10771" width="14.28515625" style="2" bestFit="1" customWidth="1"/>
    <col min="10772" max="10772" width="18.85546875" style="2" bestFit="1" customWidth="1"/>
    <col min="10773" max="11008" width="11.42578125" style="2"/>
    <col min="11009" max="11009" width="16.42578125" style="2" customWidth="1"/>
    <col min="11010" max="11010" width="11" style="2" customWidth="1"/>
    <col min="11011" max="11011" width="16.42578125" style="2" customWidth="1"/>
    <col min="11012" max="11012" width="29.28515625" style="2" customWidth="1"/>
    <col min="11013" max="11013" width="11.7109375" style="2" customWidth="1"/>
    <col min="11014" max="11015" width="29.42578125" style="2" customWidth="1"/>
    <col min="11016" max="11017" width="28.7109375" style="2" customWidth="1"/>
    <col min="11018" max="11018" width="16.5703125" style="2" customWidth="1"/>
    <col min="11019" max="11020" width="11.42578125" style="2"/>
    <col min="11021" max="11021" width="26.85546875" style="2" bestFit="1" customWidth="1"/>
    <col min="11022" max="11022" width="11.42578125" style="2"/>
    <col min="11023" max="11023" width="22.140625" style="2" customWidth="1"/>
    <col min="11024" max="11024" width="21.42578125" style="2" customWidth="1"/>
    <col min="11025" max="11026" width="11.42578125" style="2"/>
    <col min="11027" max="11027" width="14.28515625" style="2" bestFit="1" customWidth="1"/>
    <col min="11028" max="11028" width="18.85546875" style="2" bestFit="1" customWidth="1"/>
    <col min="11029" max="11264" width="11.42578125" style="2"/>
    <col min="11265" max="11265" width="16.42578125" style="2" customWidth="1"/>
    <col min="11266" max="11266" width="11" style="2" customWidth="1"/>
    <col min="11267" max="11267" width="16.42578125" style="2" customWidth="1"/>
    <col min="11268" max="11268" width="29.28515625" style="2" customWidth="1"/>
    <col min="11269" max="11269" width="11.7109375" style="2" customWidth="1"/>
    <col min="11270" max="11271" width="29.42578125" style="2" customWidth="1"/>
    <col min="11272" max="11273" width="28.7109375" style="2" customWidth="1"/>
    <col min="11274" max="11274" width="16.5703125" style="2" customWidth="1"/>
    <col min="11275" max="11276" width="11.42578125" style="2"/>
    <col min="11277" max="11277" width="26.85546875" style="2" bestFit="1" customWidth="1"/>
    <col min="11278" max="11278" width="11.42578125" style="2"/>
    <col min="11279" max="11279" width="22.140625" style="2" customWidth="1"/>
    <col min="11280" max="11280" width="21.42578125" style="2" customWidth="1"/>
    <col min="11281" max="11282" width="11.42578125" style="2"/>
    <col min="11283" max="11283" width="14.28515625" style="2" bestFit="1" customWidth="1"/>
    <col min="11284" max="11284" width="18.85546875" style="2" bestFit="1" customWidth="1"/>
    <col min="11285" max="11520" width="11.42578125" style="2"/>
    <col min="11521" max="11521" width="16.42578125" style="2" customWidth="1"/>
    <col min="11522" max="11522" width="11" style="2" customWidth="1"/>
    <col min="11523" max="11523" width="16.42578125" style="2" customWidth="1"/>
    <col min="11524" max="11524" width="29.28515625" style="2" customWidth="1"/>
    <col min="11525" max="11525" width="11.7109375" style="2" customWidth="1"/>
    <col min="11526" max="11527" width="29.42578125" style="2" customWidth="1"/>
    <col min="11528" max="11529" width="28.7109375" style="2" customWidth="1"/>
    <col min="11530" max="11530" width="16.5703125" style="2" customWidth="1"/>
    <col min="11531" max="11532" width="11.42578125" style="2"/>
    <col min="11533" max="11533" width="26.85546875" style="2" bestFit="1" customWidth="1"/>
    <col min="11534" max="11534" width="11.42578125" style="2"/>
    <col min="11535" max="11535" width="22.140625" style="2" customWidth="1"/>
    <col min="11536" max="11536" width="21.42578125" style="2" customWidth="1"/>
    <col min="11537" max="11538" width="11.42578125" style="2"/>
    <col min="11539" max="11539" width="14.28515625" style="2" bestFit="1" customWidth="1"/>
    <col min="11540" max="11540" width="18.85546875" style="2" bestFit="1" customWidth="1"/>
    <col min="11541" max="11776" width="11.42578125" style="2"/>
    <col min="11777" max="11777" width="16.42578125" style="2" customWidth="1"/>
    <col min="11778" max="11778" width="11" style="2" customWidth="1"/>
    <col min="11779" max="11779" width="16.42578125" style="2" customWidth="1"/>
    <col min="11780" max="11780" width="29.28515625" style="2" customWidth="1"/>
    <col min="11781" max="11781" width="11.7109375" style="2" customWidth="1"/>
    <col min="11782" max="11783" width="29.42578125" style="2" customWidth="1"/>
    <col min="11784" max="11785" width="28.7109375" style="2" customWidth="1"/>
    <col min="11786" max="11786" width="16.5703125" style="2" customWidth="1"/>
    <col min="11787" max="11788" width="11.42578125" style="2"/>
    <col min="11789" max="11789" width="26.85546875" style="2" bestFit="1" customWidth="1"/>
    <col min="11790" max="11790" width="11.42578125" style="2"/>
    <col min="11791" max="11791" width="22.140625" style="2" customWidth="1"/>
    <col min="11792" max="11792" width="21.42578125" style="2" customWidth="1"/>
    <col min="11793" max="11794" width="11.42578125" style="2"/>
    <col min="11795" max="11795" width="14.28515625" style="2" bestFit="1" customWidth="1"/>
    <col min="11796" max="11796" width="18.85546875" style="2" bestFit="1" customWidth="1"/>
    <col min="11797" max="12032" width="11.42578125" style="2"/>
    <col min="12033" max="12033" width="16.42578125" style="2" customWidth="1"/>
    <col min="12034" max="12034" width="11" style="2" customWidth="1"/>
    <col min="12035" max="12035" width="16.42578125" style="2" customWidth="1"/>
    <col min="12036" max="12036" width="29.28515625" style="2" customWidth="1"/>
    <col min="12037" max="12037" width="11.7109375" style="2" customWidth="1"/>
    <col min="12038" max="12039" width="29.42578125" style="2" customWidth="1"/>
    <col min="12040" max="12041" width="28.7109375" style="2" customWidth="1"/>
    <col min="12042" max="12042" width="16.5703125" style="2" customWidth="1"/>
    <col min="12043" max="12044" width="11.42578125" style="2"/>
    <col min="12045" max="12045" width="26.85546875" style="2" bestFit="1" customWidth="1"/>
    <col min="12046" max="12046" width="11.42578125" style="2"/>
    <col min="12047" max="12047" width="22.140625" style="2" customWidth="1"/>
    <col min="12048" max="12048" width="21.42578125" style="2" customWidth="1"/>
    <col min="12049" max="12050" width="11.42578125" style="2"/>
    <col min="12051" max="12051" width="14.28515625" style="2" bestFit="1" customWidth="1"/>
    <col min="12052" max="12052" width="18.85546875" style="2" bestFit="1" customWidth="1"/>
    <col min="12053" max="12288" width="11.42578125" style="2"/>
    <col min="12289" max="12289" width="16.42578125" style="2" customWidth="1"/>
    <col min="12290" max="12290" width="11" style="2" customWidth="1"/>
    <col min="12291" max="12291" width="16.42578125" style="2" customWidth="1"/>
    <col min="12292" max="12292" width="29.28515625" style="2" customWidth="1"/>
    <col min="12293" max="12293" width="11.7109375" style="2" customWidth="1"/>
    <col min="12294" max="12295" width="29.42578125" style="2" customWidth="1"/>
    <col min="12296" max="12297" width="28.7109375" style="2" customWidth="1"/>
    <col min="12298" max="12298" width="16.5703125" style="2" customWidth="1"/>
    <col min="12299" max="12300" width="11.42578125" style="2"/>
    <col min="12301" max="12301" width="26.85546875" style="2" bestFit="1" customWidth="1"/>
    <col min="12302" max="12302" width="11.42578125" style="2"/>
    <col min="12303" max="12303" width="22.140625" style="2" customWidth="1"/>
    <col min="12304" max="12304" width="21.42578125" style="2" customWidth="1"/>
    <col min="12305" max="12306" width="11.42578125" style="2"/>
    <col min="12307" max="12307" width="14.28515625" style="2" bestFit="1" customWidth="1"/>
    <col min="12308" max="12308" width="18.85546875" style="2" bestFit="1" customWidth="1"/>
    <col min="12309" max="12544" width="11.42578125" style="2"/>
    <col min="12545" max="12545" width="16.42578125" style="2" customWidth="1"/>
    <col min="12546" max="12546" width="11" style="2" customWidth="1"/>
    <col min="12547" max="12547" width="16.42578125" style="2" customWidth="1"/>
    <col min="12548" max="12548" width="29.28515625" style="2" customWidth="1"/>
    <col min="12549" max="12549" width="11.7109375" style="2" customWidth="1"/>
    <col min="12550" max="12551" width="29.42578125" style="2" customWidth="1"/>
    <col min="12552" max="12553" width="28.7109375" style="2" customWidth="1"/>
    <col min="12554" max="12554" width="16.5703125" style="2" customWidth="1"/>
    <col min="12555" max="12556" width="11.42578125" style="2"/>
    <col min="12557" max="12557" width="26.85546875" style="2" bestFit="1" customWidth="1"/>
    <col min="12558" max="12558" width="11.42578125" style="2"/>
    <col min="12559" max="12559" width="22.140625" style="2" customWidth="1"/>
    <col min="12560" max="12560" width="21.42578125" style="2" customWidth="1"/>
    <col min="12561" max="12562" width="11.42578125" style="2"/>
    <col min="12563" max="12563" width="14.28515625" style="2" bestFit="1" customWidth="1"/>
    <col min="12564" max="12564" width="18.85546875" style="2" bestFit="1" customWidth="1"/>
    <col min="12565" max="12800" width="11.42578125" style="2"/>
    <col min="12801" max="12801" width="16.42578125" style="2" customWidth="1"/>
    <col min="12802" max="12802" width="11" style="2" customWidth="1"/>
    <col min="12803" max="12803" width="16.42578125" style="2" customWidth="1"/>
    <col min="12804" max="12804" width="29.28515625" style="2" customWidth="1"/>
    <col min="12805" max="12805" width="11.7109375" style="2" customWidth="1"/>
    <col min="12806" max="12807" width="29.42578125" style="2" customWidth="1"/>
    <col min="12808" max="12809" width="28.7109375" style="2" customWidth="1"/>
    <col min="12810" max="12810" width="16.5703125" style="2" customWidth="1"/>
    <col min="12811" max="12812" width="11.42578125" style="2"/>
    <col min="12813" max="12813" width="26.85546875" style="2" bestFit="1" customWidth="1"/>
    <col min="12814" max="12814" width="11.42578125" style="2"/>
    <col min="12815" max="12815" width="22.140625" style="2" customWidth="1"/>
    <col min="12816" max="12816" width="21.42578125" style="2" customWidth="1"/>
    <col min="12817" max="12818" width="11.42578125" style="2"/>
    <col min="12819" max="12819" width="14.28515625" style="2" bestFit="1" customWidth="1"/>
    <col min="12820" max="12820" width="18.85546875" style="2" bestFit="1" customWidth="1"/>
    <col min="12821" max="13056" width="11.42578125" style="2"/>
    <col min="13057" max="13057" width="16.42578125" style="2" customWidth="1"/>
    <col min="13058" max="13058" width="11" style="2" customWidth="1"/>
    <col min="13059" max="13059" width="16.42578125" style="2" customWidth="1"/>
    <col min="13060" max="13060" width="29.28515625" style="2" customWidth="1"/>
    <col min="13061" max="13061" width="11.7109375" style="2" customWidth="1"/>
    <col min="13062" max="13063" width="29.42578125" style="2" customWidth="1"/>
    <col min="13064" max="13065" width="28.7109375" style="2" customWidth="1"/>
    <col min="13066" max="13066" width="16.5703125" style="2" customWidth="1"/>
    <col min="13067" max="13068" width="11.42578125" style="2"/>
    <col min="13069" max="13069" width="26.85546875" style="2" bestFit="1" customWidth="1"/>
    <col min="13070" max="13070" width="11.42578125" style="2"/>
    <col min="13071" max="13071" width="22.140625" style="2" customWidth="1"/>
    <col min="13072" max="13072" width="21.42578125" style="2" customWidth="1"/>
    <col min="13073" max="13074" width="11.42578125" style="2"/>
    <col min="13075" max="13075" width="14.28515625" style="2" bestFit="1" customWidth="1"/>
    <col min="13076" max="13076" width="18.85546875" style="2" bestFit="1" customWidth="1"/>
    <col min="13077" max="13312" width="11.42578125" style="2"/>
    <col min="13313" max="13313" width="16.42578125" style="2" customWidth="1"/>
    <col min="13314" max="13314" width="11" style="2" customWidth="1"/>
    <col min="13315" max="13315" width="16.42578125" style="2" customWidth="1"/>
    <col min="13316" max="13316" width="29.28515625" style="2" customWidth="1"/>
    <col min="13317" max="13317" width="11.7109375" style="2" customWidth="1"/>
    <col min="13318" max="13319" width="29.42578125" style="2" customWidth="1"/>
    <col min="13320" max="13321" width="28.7109375" style="2" customWidth="1"/>
    <col min="13322" max="13322" width="16.5703125" style="2" customWidth="1"/>
    <col min="13323" max="13324" width="11.42578125" style="2"/>
    <col min="13325" max="13325" width="26.85546875" style="2" bestFit="1" customWidth="1"/>
    <col min="13326" max="13326" width="11.42578125" style="2"/>
    <col min="13327" max="13327" width="22.140625" style="2" customWidth="1"/>
    <col min="13328" max="13328" width="21.42578125" style="2" customWidth="1"/>
    <col min="13329" max="13330" width="11.42578125" style="2"/>
    <col min="13331" max="13331" width="14.28515625" style="2" bestFit="1" customWidth="1"/>
    <col min="13332" max="13332" width="18.85546875" style="2" bestFit="1" customWidth="1"/>
    <col min="13333" max="13568" width="11.42578125" style="2"/>
    <col min="13569" max="13569" width="16.42578125" style="2" customWidth="1"/>
    <col min="13570" max="13570" width="11" style="2" customWidth="1"/>
    <col min="13571" max="13571" width="16.42578125" style="2" customWidth="1"/>
    <col min="13572" max="13572" width="29.28515625" style="2" customWidth="1"/>
    <col min="13573" max="13573" width="11.7109375" style="2" customWidth="1"/>
    <col min="13574" max="13575" width="29.42578125" style="2" customWidth="1"/>
    <col min="13576" max="13577" width="28.7109375" style="2" customWidth="1"/>
    <col min="13578" max="13578" width="16.5703125" style="2" customWidth="1"/>
    <col min="13579" max="13580" width="11.42578125" style="2"/>
    <col min="13581" max="13581" width="26.85546875" style="2" bestFit="1" customWidth="1"/>
    <col min="13582" max="13582" width="11.42578125" style="2"/>
    <col min="13583" max="13583" width="22.140625" style="2" customWidth="1"/>
    <col min="13584" max="13584" width="21.42578125" style="2" customWidth="1"/>
    <col min="13585" max="13586" width="11.42578125" style="2"/>
    <col min="13587" max="13587" width="14.28515625" style="2" bestFit="1" customWidth="1"/>
    <col min="13588" max="13588" width="18.85546875" style="2" bestFit="1" customWidth="1"/>
    <col min="13589" max="13824" width="11.42578125" style="2"/>
    <col min="13825" max="13825" width="16.42578125" style="2" customWidth="1"/>
    <col min="13826" max="13826" width="11" style="2" customWidth="1"/>
    <col min="13827" max="13827" width="16.42578125" style="2" customWidth="1"/>
    <col min="13828" max="13828" width="29.28515625" style="2" customWidth="1"/>
    <col min="13829" max="13829" width="11.7109375" style="2" customWidth="1"/>
    <col min="13830" max="13831" width="29.42578125" style="2" customWidth="1"/>
    <col min="13832" max="13833" width="28.7109375" style="2" customWidth="1"/>
    <col min="13834" max="13834" width="16.5703125" style="2" customWidth="1"/>
    <col min="13835" max="13836" width="11.42578125" style="2"/>
    <col min="13837" max="13837" width="26.85546875" style="2" bestFit="1" customWidth="1"/>
    <col min="13838" max="13838" width="11.42578125" style="2"/>
    <col min="13839" max="13839" width="22.140625" style="2" customWidth="1"/>
    <col min="13840" max="13840" width="21.42578125" style="2" customWidth="1"/>
    <col min="13841" max="13842" width="11.42578125" style="2"/>
    <col min="13843" max="13843" width="14.28515625" style="2" bestFit="1" customWidth="1"/>
    <col min="13844" max="13844" width="18.85546875" style="2" bestFit="1" customWidth="1"/>
    <col min="13845" max="14080" width="11.42578125" style="2"/>
    <col min="14081" max="14081" width="16.42578125" style="2" customWidth="1"/>
    <col min="14082" max="14082" width="11" style="2" customWidth="1"/>
    <col min="14083" max="14083" width="16.42578125" style="2" customWidth="1"/>
    <col min="14084" max="14084" width="29.28515625" style="2" customWidth="1"/>
    <col min="14085" max="14085" width="11.7109375" style="2" customWidth="1"/>
    <col min="14086" max="14087" width="29.42578125" style="2" customWidth="1"/>
    <col min="14088" max="14089" width="28.7109375" style="2" customWidth="1"/>
    <col min="14090" max="14090" width="16.5703125" style="2" customWidth="1"/>
    <col min="14091" max="14092" width="11.42578125" style="2"/>
    <col min="14093" max="14093" width="26.85546875" style="2" bestFit="1" customWidth="1"/>
    <col min="14094" max="14094" width="11.42578125" style="2"/>
    <col min="14095" max="14095" width="22.140625" style="2" customWidth="1"/>
    <col min="14096" max="14096" width="21.42578125" style="2" customWidth="1"/>
    <col min="14097" max="14098" width="11.42578125" style="2"/>
    <col min="14099" max="14099" width="14.28515625" style="2" bestFit="1" customWidth="1"/>
    <col min="14100" max="14100" width="18.85546875" style="2" bestFit="1" customWidth="1"/>
    <col min="14101" max="14336" width="11.42578125" style="2"/>
    <col min="14337" max="14337" width="16.42578125" style="2" customWidth="1"/>
    <col min="14338" max="14338" width="11" style="2" customWidth="1"/>
    <col min="14339" max="14339" width="16.42578125" style="2" customWidth="1"/>
    <col min="14340" max="14340" width="29.28515625" style="2" customWidth="1"/>
    <col min="14341" max="14341" width="11.7109375" style="2" customWidth="1"/>
    <col min="14342" max="14343" width="29.42578125" style="2" customWidth="1"/>
    <col min="14344" max="14345" width="28.7109375" style="2" customWidth="1"/>
    <col min="14346" max="14346" width="16.5703125" style="2" customWidth="1"/>
    <col min="14347" max="14348" width="11.42578125" style="2"/>
    <col min="14349" max="14349" width="26.85546875" style="2" bestFit="1" customWidth="1"/>
    <col min="14350" max="14350" width="11.42578125" style="2"/>
    <col min="14351" max="14351" width="22.140625" style="2" customWidth="1"/>
    <col min="14352" max="14352" width="21.42578125" style="2" customWidth="1"/>
    <col min="14353" max="14354" width="11.42578125" style="2"/>
    <col min="14355" max="14355" width="14.28515625" style="2" bestFit="1" customWidth="1"/>
    <col min="14356" max="14356" width="18.85546875" style="2" bestFit="1" customWidth="1"/>
    <col min="14357" max="14592" width="11.42578125" style="2"/>
    <col min="14593" max="14593" width="16.42578125" style="2" customWidth="1"/>
    <col min="14594" max="14594" width="11" style="2" customWidth="1"/>
    <col min="14595" max="14595" width="16.42578125" style="2" customWidth="1"/>
    <col min="14596" max="14596" width="29.28515625" style="2" customWidth="1"/>
    <col min="14597" max="14597" width="11.7109375" style="2" customWidth="1"/>
    <col min="14598" max="14599" width="29.42578125" style="2" customWidth="1"/>
    <col min="14600" max="14601" width="28.7109375" style="2" customWidth="1"/>
    <col min="14602" max="14602" width="16.5703125" style="2" customWidth="1"/>
    <col min="14603" max="14604" width="11.42578125" style="2"/>
    <col min="14605" max="14605" width="26.85546875" style="2" bestFit="1" customWidth="1"/>
    <col min="14606" max="14606" width="11.42578125" style="2"/>
    <col min="14607" max="14607" width="22.140625" style="2" customWidth="1"/>
    <col min="14608" max="14608" width="21.42578125" style="2" customWidth="1"/>
    <col min="14609" max="14610" width="11.42578125" style="2"/>
    <col min="14611" max="14611" width="14.28515625" style="2" bestFit="1" customWidth="1"/>
    <col min="14612" max="14612" width="18.85546875" style="2" bestFit="1" customWidth="1"/>
    <col min="14613" max="14848" width="11.42578125" style="2"/>
    <col min="14849" max="14849" width="16.42578125" style="2" customWidth="1"/>
    <col min="14850" max="14850" width="11" style="2" customWidth="1"/>
    <col min="14851" max="14851" width="16.42578125" style="2" customWidth="1"/>
    <col min="14852" max="14852" width="29.28515625" style="2" customWidth="1"/>
    <col min="14853" max="14853" width="11.7109375" style="2" customWidth="1"/>
    <col min="14854" max="14855" width="29.42578125" style="2" customWidth="1"/>
    <col min="14856" max="14857" width="28.7109375" style="2" customWidth="1"/>
    <col min="14858" max="14858" width="16.5703125" style="2" customWidth="1"/>
    <col min="14859" max="14860" width="11.42578125" style="2"/>
    <col min="14861" max="14861" width="26.85546875" style="2" bestFit="1" customWidth="1"/>
    <col min="14862" max="14862" width="11.42578125" style="2"/>
    <col min="14863" max="14863" width="22.140625" style="2" customWidth="1"/>
    <col min="14864" max="14864" width="21.42578125" style="2" customWidth="1"/>
    <col min="14865" max="14866" width="11.42578125" style="2"/>
    <col min="14867" max="14867" width="14.28515625" style="2" bestFit="1" customWidth="1"/>
    <col min="14868" max="14868" width="18.85546875" style="2" bestFit="1" customWidth="1"/>
    <col min="14869" max="15104" width="11.42578125" style="2"/>
    <col min="15105" max="15105" width="16.42578125" style="2" customWidth="1"/>
    <col min="15106" max="15106" width="11" style="2" customWidth="1"/>
    <col min="15107" max="15107" width="16.42578125" style="2" customWidth="1"/>
    <col min="15108" max="15108" width="29.28515625" style="2" customWidth="1"/>
    <col min="15109" max="15109" width="11.7109375" style="2" customWidth="1"/>
    <col min="15110" max="15111" width="29.42578125" style="2" customWidth="1"/>
    <col min="15112" max="15113" width="28.7109375" style="2" customWidth="1"/>
    <col min="15114" max="15114" width="16.5703125" style="2" customWidth="1"/>
    <col min="15115" max="15116" width="11.42578125" style="2"/>
    <col min="15117" max="15117" width="26.85546875" style="2" bestFit="1" customWidth="1"/>
    <col min="15118" max="15118" width="11.42578125" style="2"/>
    <col min="15119" max="15119" width="22.140625" style="2" customWidth="1"/>
    <col min="15120" max="15120" width="21.42578125" style="2" customWidth="1"/>
    <col min="15121" max="15122" width="11.42578125" style="2"/>
    <col min="15123" max="15123" width="14.28515625" style="2" bestFit="1" customWidth="1"/>
    <col min="15124" max="15124" width="18.85546875" style="2" bestFit="1" customWidth="1"/>
    <col min="15125" max="15360" width="11.42578125" style="2"/>
    <col min="15361" max="15361" width="16.42578125" style="2" customWidth="1"/>
    <col min="15362" max="15362" width="11" style="2" customWidth="1"/>
    <col min="15363" max="15363" width="16.42578125" style="2" customWidth="1"/>
    <col min="15364" max="15364" width="29.28515625" style="2" customWidth="1"/>
    <col min="15365" max="15365" width="11.7109375" style="2" customWidth="1"/>
    <col min="15366" max="15367" width="29.42578125" style="2" customWidth="1"/>
    <col min="15368" max="15369" width="28.7109375" style="2" customWidth="1"/>
    <col min="15370" max="15370" width="16.5703125" style="2" customWidth="1"/>
    <col min="15371" max="15372" width="11.42578125" style="2"/>
    <col min="15373" max="15373" width="26.85546875" style="2" bestFit="1" customWidth="1"/>
    <col min="15374" max="15374" width="11.42578125" style="2"/>
    <col min="15375" max="15375" width="22.140625" style="2" customWidth="1"/>
    <col min="15376" max="15376" width="21.42578125" style="2" customWidth="1"/>
    <col min="15377" max="15378" width="11.42578125" style="2"/>
    <col min="15379" max="15379" width="14.28515625" style="2" bestFit="1" customWidth="1"/>
    <col min="15380" max="15380" width="18.85546875" style="2" bestFit="1" customWidth="1"/>
    <col min="15381" max="15616" width="11.42578125" style="2"/>
    <col min="15617" max="15617" width="16.42578125" style="2" customWidth="1"/>
    <col min="15618" max="15618" width="11" style="2" customWidth="1"/>
    <col min="15619" max="15619" width="16.42578125" style="2" customWidth="1"/>
    <col min="15620" max="15620" width="29.28515625" style="2" customWidth="1"/>
    <col min="15621" max="15621" width="11.7109375" style="2" customWidth="1"/>
    <col min="15622" max="15623" width="29.42578125" style="2" customWidth="1"/>
    <col min="15624" max="15625" width="28.7109375" style="2" customWidth="1"/>
    <col min="15626" max="15626" width="16.5703125" style="2" customWidth="1"/>
    <col min="15627" max="15628" width="11.42578125" style="2"/>
    <col min="15629" max="15629" width="26.85546875" style="2" bestFit="1" customWidth="1"/>
    <col min="15630" max="15630" width="11.42578125" style="2"/>
    <col min="15631" max="15631" width="22.140625" style="2" customWidth="1"/>
    <col min="15632" max="15632" width="21.42578125" style="2" customWidth="1"/>
    <col min="15633" max="15634" width="11.42578125" style="2"/>
    <col min="15635" max="15635" width="14.28515625" style="2" bestFit="1" customWidth="1"/>
    <col min="15636" max="15636" width="18.85546875" style="2" bestFit="1" customWidth="1"/>
    <col min="15637" max="15872" width="11.42578125" style="2"/>
    <col min="15873" max="15873" width="16.42578125" style="2" customWidth="1"/>
    <col min="15874" max="15874" width="11" style="2" customWidth="1"/>
    <col min="15875" max="15875" width="16.42578125" style="2" customWidth="1"/>
    <col min="15876" max="15876" width="29.28515625" style="2" customWidth="1"/>
    <col min="15877" max="15877" width="11.7109375" style="2" customWidth="1"/>
    <col min="15878" max="15879" width="29.42578125" style="2" customWidth="1"/>
    <col min="15880" max="15881" width="28.7109375" style="2" customWidth="1"/>
    <col min="15882" max="15882" width="16.5703125" style="2" customWidth="1"/>
    <col min="15883" max="15884" width="11.42578125" style="2"/>
    <col min="15885" max="15885" width="26.85546875" style="2" bestFit="1" customWidth="1"/>
    <col min="15886" max="15886" width="11.42578125" style="2"/>
    <col min="15887" max="15887" width="22.140625" style="2" customWidth="1"/>
    <col min="15888" max="15888" width="21.42578125" style="2" customWidth="1"/>
    <col min="15889" max="15890" width="11.42578125" style="2"/>
    <col min="15891" max="15891" width="14.28515625" style="2" bestFit="1" customWidth="1"/>
    <col min="15892" max="15892" width="18.85546875" style="2" bestFit="1" customWidth="1"/>
    <col min="15893" max="16128" width="11.42578125" style="2"/>
    <col min="16129" max="16129" width="16.42578125" style="2" customWidth="1"/>
    <col min="16130" max="16130" width="11" style="2" customWidth="1"/>
    <col min="16131" max="16131" width="16.42578125" style="2" customWidth="1"/>
    <col min="16132" max="16132" width="29.28515625" style="2" customWidth="1"/>
    <col min="16133" max="16133" width="11.7109375" style="2" customWidth="1"/>
    <col min="16134" max="16135" width="29.42578125" style="2" customWidth="1"/>
    <col min="16136" max="16137" width="28.7109375" style="2" customWidth="1"/>
    <col min="16138" max="16138" width="16.5703125" style="2" customWidth="1"/>
    <col min="16139" max="16140" width="11.42578125" style="2"/>
    <col min="16141" max="16141" width="26.85546875" style="2" bestFit="1" customWidth="1"/>
    <col min="16142" max="16142" width="11.42578125" style="2"/>
    <col min="16143" max="16143" width="22.140625" style="2" customWidth="1"/>
    <col min="16144" max="16144" width="21.42578125" style="2" customWidth="1"/>
    <col min="16145" max="16146" width="11.42578125" style="2"/>
    <col min="16147" max="16147" width="14.28515625" style="2" bestFit="1" customWidth="1"/>
    <col min="16148" max="16148" width="18.85546875" style="2" bestFit="1" customWidth="1"/>
    <col min="16149" max="16384" width="11.42578125" style="2"/>
  </cols>
  <sheetData>
    <row r="2" spans="1:16" ht="9" customHeight="1" x14ac:dyDescent="0.25"/>
    <row r="3" spans="1:16" ht="15" customHeight="1" x14ac:dyDescent="0.25">
      <c r="C3" s="4"/>
      <c r="D3" s="4"/>
      <c r="E3" s="4"/>
      <c r="F3" s="4"/>
      <c r="G3" s="4"/>
      <c r="H3" s="4"/>
      <c r="I3" s="4"/>
      <c r="J3" s="4"/>
    </row>
    <row r="4" spans="1:16" ht="15" customHeight="1" x14ac:dyDescent="0.25">
      <c r="C4" s="4"/>
      <c r="D4" s="4"/>
      <c r="E4" s="4"/>
      <c r="F4" s="4"/>
      <c r="G4" s="4"/>
      <c r="H4" s="4"/>
      <c r="I4" s="4"/>
      <c r="J4" s="4"/>
    </row>
    <row r="5" spans="1:16" ht="15" customHeight="1" x14ac:dyDescent="0.25">
      <c r="C5" s="4"/>
      <c r="D5" s="4"/>
      <c r="E5" s="4"/>
      <c r="F5" s="4"/>
      <c r="G5" s="4"/>
      <c r="H5" s="4"/>
      <c r="I5" s="4"/>
      <c r="J5" s="4"/>
    </row>
    <row r="6" spans="1:16" ht="15" customHeight="1" x14ac:dyDescent="0.25">
      <c r="C6" s="4"/>
      <c r="D6" s="4"/>
      <c r="E6" s="4"/>
      <c r="F6" s="4"/>
      <c r="G6" s="4"/>
      <c r="H6" s="4"/>
      <c r="I6" s="4"/>
      <c r="J6" s="4"/>
    </row>
    <row r="7" spans="1:16" ht="15.75" thickBot="1" x14ac:dyDescent="0.3">
      <c r="C7" s="4"/>
      <c r="D7" s="5"/>
      <c r="E7" s="6" t="s">
        <v>0</v>
      </c>
      <c r="F7" s="7" t="s">
        <v>1</v>
      </c>
      <c r="G7" s="7" t="s">
        <v>2</v>
      </c>
      <c r="H7" s="8"/>
      <c r="I7" s="9"/>
      <c r="J7" s="4"/>
    </row>
    <row r="8" spans="1:16" ht="15.75" x14ac:dyDescent="0.25">
      <c r="C8" s="4"/>
      <c r="D8" s="10" t="s">
        <v>3</v>
      </c>
      <c r="E8" s="11">
        <v>2016</v>
      </c>
      <c r="F8" s="12">
        <v>237459.71</v>
      </c>
      <c r="G8" s="13">
        <f>IF(E8&gt;2018,F8/1.19,F8/1.17)</f>
        <v>202957.01709401709</v>
      </c>
      <c r="H8" s="14"/>
      <c r="I8" s="15">
        <v>9090.7800000000007</v>
      </c>
      <c r="J8" s="4"/>
    </row>
    <row r="9" spans="1:16" ht="15.75" x14ac:dyDescent="0.25">
      <c r="C9" s="4"/>
      <c r="D9" s="16" t="s">
        <v>4</v>
      </c>
      <c r="E9" s="17"/>
      <c r="F9" s="18">
        <v>50000</v>
      </c>
      <c r="G9" s="13">
        <f>F9</f>
        <v>50000</v>
      </c>
      <c r="H9" s="14"/>
      <c r="I9" s="15">
        <v>1800</v>
      </c>
      <c r="J9" s="4"/>
      <c r="M9" s="2" t="s">
        <v>5</v>
      </c>
      <c r="O9" s="2" t="s">
        <v>5</v>
      </c>
    </row>
    <row r="10" spans="1:16" ht="15.75" x14ac:dyDescent="0.25">
      <c r="C10" s="4"/>
      <c r="D10" s="16" t="s">
        <v>6</v>
      </c>
      <c r="E10" s="19"/>
      <c r="F10" s="18">
        <v>12000</v>
      </c>
      <c r="G10" s="13">
        <f>F10</f>
        <v>12000</v>
      </c>
      <c r="H10" s="20"/>
      <c r="I10" s="15">
        <v>3260</v>
      </c>
      <c r="J10" s="4"/>
      <c r="M10" s="2" t="s">
        <v>7</v>
      </c>
      <c r="N10" s="21" t="str">
        <f>IFERROR((F19*E21)+F19,"")</f>
        <v/>
      </c>
      <c r="O10" s="2" t="s">
        <v>7</v>
      </c>
      <c r="P10" s="22">
        <v>0.15</v>
      </c>
    </row>
    <row r="11" spans="1:16" ht="15.75" x14ac:dyDescent="0.25">
      <c r="A11" s="21">
        <f>ROUND(F18*F19,2)</f>
        <v>0</v>
      </c>
      <c r="C11" s="4"/>
      <c r="D11" s="16" t="s">
        <v>8</v>
      </c>
      <c r="E11" s="19"/>
      <c r="F11" s="23">
        <f>I12</f>
        <v>14150.78</v>
      </c>
      <c r="G11" s="24">
        <f>F11/1.19</f>
        <v>11891.411764705883</v>
      </c>
      <c r="H11" s="25"/>
      <c r="I11" s="26"/>
      <c r="J11" s="4"/>
      <c r="M11" s="2" t="s">
        <v>9</v>
      </c>
      <c r="N11" s="21" t="str">
        <f>IFERROR((F19*E21)+F19,"")</f>
        <v/>
      </c>
      <c r="O11" s="2" t="s">
        <v>9</v>
      </c>
      <c r="P11" s="22">
        <v>0.25</v>
      </c>
    </row>
    <row r="12" spans="1:16" ht="15.75" x14ac:dyDescent="0.25">
      <c r="A12" s="21"/>
      <c r="C12" s="4"/>
      <c r="D12" s="16" t="s">
        <v>10</v>
      </c>
      <c r="E12" s="19"/>
      <c r="F12" s="27"/>
      <c r="G12" s="28">
        <f>F12/1.19</f>
        <v>0</v>
      </c>
      <c r="H12" s="29"/>
      <c r="I12" s="30">
        <f>SUM(I8:I11)</f>
        <v>14150.78</v>
      </c>
      <c r="J12" s="4"/>
      <c r="M12" s="2" t="s">
        <v>11</v>
      </c>
      <c r="O12" s="2" t="s">
        <v>11</v>
      </c>
    </row>
    <row r="13" spans="1:16" ht="15.75" x14ac:dyDescent="0.25">
      <c r="C13" s="4"/>
      <c r="D13" s="31" t="s">
        <v>12</v>
      </c>
      <c r="E13" s="32">
        <v>0.15</v>
      </c>
      <c r="F13" s="33">
        <f>(F8-(F12+F11))*E13</f>
        <v>33496.339499999995</v>
      </c>
      <c r="G13" s="34">
        <f>F13/1.19</f>
        <v>28148.184453781509</v>
      </c>
      <c r="H13" s="35"/>
      <c r="I13" s="35"/>
      <c r="J13" s="4"/>
      <c r="M13" s="36"/>
      <c r="N13" s="36"/>
      <c r="O13" s="2" t="s">
        <v>13</v>
      </c>
    </row>
    <row r="14" spans="1:16" ht="15.75" x14ac:dyDescent="0.25">
      <c r="C14" s="4"/>
      <c r="D14" s="31" t="s">
        <v>14</v>
      </c>
      <c r="E14" s="32">
        <v>0.25</v>
      </c>
      <c r="F14" s="37">
        <f>F12*E14</f>
        <v>0</v>
      </c>
      <c r="G14" s="34">
        <f>F14/1.19</f>
        <v>0</v>
      </c>
      <c r="H14" s="38"/>
      <c r="I14" s="38"/>
      <c r="J14" s="4"/>
      <c r="M14" s="36"/>
      <c r="N14" s="36"/>
      <c r="O14" s="2" t="s">
        <v>15</v>
      </c>
    </row>
    <row r="15" spans="1:16" ht="15.75" x14ac:dyDescent="0.25">
      <c r="C15" s="4"/>
      <c r="D15" s="39" t="s">
        <v>16</v>
      </c>
      <c r="E15" s="40"/>
      <c r="F15" s="41"/>
      <c r="G15" s="42"/>
      <c r="H15" s="38"/>
      <c r="I15" s="38"/>
      <c r="J15" s="4"/>
      <c r="M15" s="36"/>
      <c r="N15" s="36"/>
      <c r="O15" s="2" t="s">
        <v>17</v>
      </c>
    </row>
    <row r="16" spans="1:16" ht="15.75" x14ac:dyDescent="0.25">
      <c r="C16" s="4"/>
      <c r="D16" s="43" t="s">
        <v>18</v>
      </c>
      <c r="E16" s="44" t="str">
        <f>IF(ISERROR(F16*100/F17)-100,"",F16*100/F17-100)</f>
        <v/>
      </c>
      <c r="F16" s="45"/>
      <c r="G16" s="46">
        <f>F16</f>
        <v>0</v>
      </c>
      <c r="H16" s="38"/>
      <c r="I16" s="38"/>
      <c r="J16" s="4"/>
      <c r="M16" s="36"/>
      <c r="N16" s="36"/>
      <c r="O16" s="2" t="s">
        <v>19</v>
      </c>
    </row>
    <row r="17" spans="2:20" ht="15.75" x14ac:dyDescent="0.25">
      <c r="C17" s="4"/>
      <c r="D17" s="43" t="s">
        <v>20</v>
      </c>
      <c r="E17" s="47"/>
      <c r="F17" s="45"/>
      <c r="G17" s="46">
        <f>F17</f>
        <v>0</v>
      </c>
      <c r="H17" s="38"/>
      <c r="I17" s="38"/>
      <c r="J17" s="4"/>
      <c r="M17" s="36"/>
      <c r="N17" s="36"/>
      <c r="O17" s="2" t="s">
        <v>21</v>
      </c>
    </row>
    <row r="18" spans="2:20" ht="18.75" x14ac:dyDescent="0.25">
      <c r="C18" s="4"/>
      <c r="D18" s="48" t="s">
        <v>22</v>
      </c>
      <c r="E18" s="49"/>
      <c r="F18" s="50">
        <f>(F8+F9+F10)-(F13+F14)</f>
        <v>265963.37049999996</v>
      </c>
      <c r="G18" s="51">
        <f>(G8+G9+G10)-(G13+G14)</f>
        <v>236808.8326402356</v>
      </c>
      <c r="H18" s="38"/>
      <c r="I18" s="38"/>
      <c r="J18" s="4"/>
      <c r="M18" s="36"/>
      <c r="N18" s="36"/>
      <c r="O18" s="2" t="s">
        <v>23</v>
      </c>
    </row>
    <row r="19" spans="2:20" ht="15.75" x14ac:dyDescent="0.25">
      <c r="C19" s="4"/>
      <c r="D19" s="52" t="s">
        <v>24</v>
      </c>
      <c r="E19" s="53"/>
      <c r="F19" s="54"/>
      <c r="G19" s="55">
        <f>F19</f>
        <v>0</v>
      </c>
      <c r="H19" s="38"/>
      <c r="I19" s="38"/>
      <c r="J19" s="4"/>
      <c r="M19" s="36"/>
      <c r="N19" s="36"/>
      <c r="O19" s="2" t="s">
        <v>25</v>
      </c>
    </row>
    <row r="20" spans="2:20" ht="15.75" x14ac:dyDescent="0.25">
      <c r="B20" s="21"/>
      <c r="C20" s="4"/>
      <c r="D20" s="52" t="s">
        <v>26</v>
      </c>
      <c r="E20" s="53"/>
      <c r="F20" s="56"/>
      <c r="G20" s="55">
        <f>F20</f>
        <v>0</v>
      </c>
      <c r="H20" s="38"/>
      <c r="I20" s="38"/>
      <c r="J20" s="4"/>
      <c r="M20" s="57" t="s">
        <v>5</v>
      </c>
      <c r="N20" s="36"/>
      <c r="O20" s="2" t="s">
        <v>27</v>
      </c>
    </row>
    <row r="21" spans="2:20" ht="15.75" x14ac:dyDescent="0.25">
      <c r="B21" s="21"/>
      <c r="C21" s="4"/>
      <c r="D21" s="58" t="s">
        <v>11</v>
      </c>
      <c r="E21" s="59" t="str">
        <f>IFERROR(VLOOKUP(D21,$O$10:$P$11,2,0),"")</f>
        <v/>
      </c>
      <c r="F21" s="60" t="b">
        <f>IFERROR(IFERROR(IF(OR(F19&gt;0,F16&gt;0),""),IFERROR(IF($D$21="S /Total REG PRP Capitaux",ROUND((F18*F16),2)/F17,""),IFERROR(IF($D$21="Sous total REG Prp Usage",ROUND((F18*F19),2)/F20,""),IFERROR(IF(OR($D$21="Sous total REG Prp Permis",$D$21="Sous total REG Prp AGE"),ROUND((F18*F19),2)/ROUND((F19*E21+F19),2),""),"")))),"")</f>
        <v>0</v>
      </c>
      <c r="G21" s="60" t="b">
        <f>IFERROR(IFERROR(IF(OR(G19&gt;0,G16&gt;0),""),IFERROR(IF($D$21="S /Total REG PRP Capitaux",ROUND((G18*G16),2)/G17,""),IFERROR(IF($D$21="Sous total REG Prp Usage",ROUND((G18*G19),2)/G20,""),IFERROR(IF(OR($D$21="Sous total REG Prp Permis",$D$21="Sous total REG Prp AGE"),ROUND((G18*G19),2)/ROUND((G19*F21+G19),2),""),"")))),"")</f>
        <v>0</v>
      </c>
      <c r="H21" s="38"/>
      <c r="I21" s="38"/>
      <c r="J21" s="4"/>
      <c r="M21" s="57" t="s">
        <v>7</v>
      </c>
      <c r="N21" s="61">
        <v>0.15</v>
      </c>
      <c r="O21" s="62" t="str">
        <f>IFERROR((F18*F19)/((ROUND(F20,2))),"")</f>
        <v/>
      </c>
      <c r="P21" s="62" t="str">
        <f>IFERROR((G24-G22)*G18/(G19+(ROUND(G19*F21,2))),"")</f>
        <v/>
      </c>
    </row>
    <row r="22" spans="2:20" ht="15.75" x14ac:dyDescent="0.25">
      <c r="C22" s="4"/>
      <c r="D22" s="63" t="s">
        <v>28</v>
      </c>
      <c r="E22" s="32">
        <v>0.15</v>
      </c>
      <c r="F22" s="33">
        <f>(F18 * E22)</f>
        <v>39894.505574999996</v>
      </c>
      <c r="G22" s="34">
        <f>(G18 * E22)</f>
        <v>35521.324896035338</v>
      </c>
      <c r="H22" s="38"/>
      <c r="I22" s="38"/>
      <c r="J22" s="4"/>
      <c r="M22" s="57" t="s">
        <v>9</v>
      </c>
      <c r="N22" s="61">
        <v>0.25</v>
      </c>
      <c r="O22" s="62" t="str">
        <f>IFERROR((F18)*F19/(ROUND(F20,2)),"")</f>
        <v/>
      </c>
      <c r="P22" s="62" t="str">
        <f>IFERROR((G23-G18)*G19/(G19+ROUND(G19*#REF!,2)),"")</f>
        <v/>
      </c>
    </row>
    <row r="23" spans="2:20" ht="15.75" x14ac:dyDescent="0.25">
      <c r="C23" s="4"/>
      <c r="D23" s="64" t="s">
        <v>29</v>
      </c>
      <c r="E23" s="65"/>
      <c r="F23" s="66">
        <v>200</v>
      </c>
      <c r="G23" s="67">
        <f>F23</f>
        <v>200</v>
      </c>
      <c r="H23" s="38"/>
      <c r="I23" s="38"/>
      <c r="J23" s="4"/>
      <c r="M23" s="57" t="s">
        <v>11</v>
      </c>
      <c r="N23" s="61"/>
      <c r="O23" s="62"/>
      <c r="P23" s="62"/>
    </row>
    <row r="24" spans="2:20" ht="15.75" x14ac:dyDescent="0.25">
      <c r="C24" s="4"/>
      <c r="D24" s="68" t="str">
        <f>IFERROR(INDEX($O$9:$O$20,MATCH($D$21,$O$9:$O$20,0)+4),"")</f>
        <v>Montant Rpr Capitaux</v>
      </c>
      <c r="E24" s="65"/>
      <c r="F24" s="23">
        <f>IF(F21&gt;0,IFERROR(IF($D$24="Montant Rpr Usage",F18-F21,IF($D$24="Montant Rpr Capitaux",F18-F21,IF(OR($D$24="Montant Rpr Permis",$D$24="Montant Rpr Âge"),(F18-F21),0))),""),"")</f>
        <v>265963.37049999996</v>
      </c>
      <c r="G24" s="23">
        <f>IF(G21&gt;0,IFERROR(IF($D$24="Montant Rpr Usage",G18-G21,IF($D$24="Montant Rpr Capitaux",G18-G21,IF(OR($D$24="Montant Rpr Permis",$D$24="Montant Rpr Âge"),(G18-G21),0))),""),"")</f>
        <v>236808.8326402356</v>
      </c>
      <c r="H24" s="69"/>
      <c r="I24" s="70"/>
      <c r="J24" s="4"/>
      <c r="M24" s="71" t="s">
        <v>15</v>
      </c>
      <c r="N24" s="72"/>
      <c r="O24" s="73">
        <f>(F16-F22)+F18</f>
        <v>226068.86492499997</v>
      </c>
      <c r="P24" s="73">
        <f>(G16-G22)+G18</f>
        <v>201287.50774420027</v>
      </c>
      <c r="S24" s="21"/>
      <c r="T24" s="21"/>
    </row>
    <row r="25" spans="2:20" ht="15.75" x14ac:dyDescent="0.25">
      <c r="C25" s="4"/>
      <c r="D25" s="68" t="str">
        <f>IFERROR(INDEX($O$9:$O$20,MATCH($D$21,$O$9:$O$20,0)+8),"")</f>
        <v>Total à payer Rpr Capitaux</v>
      </c>
      <c r="E25" s="65"/>
      <c r="F25" s="74">
        <f>IF(F21&gt;0,IFERROR(IF($D$25="Total à payer Rpr Usage",F21-F22+F23,IF($D$25="Total à payer Rpr Capitaux",F21-F22+F23,IF(OR($D$25="Total à payer Rpr Âge",$D$25="Total à payer Rpr Permis"),(F21-F22+F23),0))),""),"")</f>
        <v>-39694.505574999996</v>
      </c>
      <c r="G25" s="74">
        <f>IF(G21&gt;0,IFERROR(IF($D$25="Total à payer Rpr Usage",G21-G22+G23,IF($D$25="Total à payer Rpr Capitaux",G21-G22+G23,IF(OR($D$25="Total à payer Rpr Âge",$D$25="Total à payer Rpr Permis"),(G21-G22+G23),0))),""),"")</f>
        <v>-35321.324896035338</v>
      </c>
      <c r="H25" s="75">
        <f>SUM(H14:H24)</f>
        <v>0</v>
      </c>
      <c r="I25" s="76">
        <f>SUM(I14:I24)</f>
        <v>0</v>
      </c>
      <c r="J25" s="4"/>
      <c r="M25" s="71" t="s">
        <v>17</v>
      </c>
      <c r="N25" s="72"/>
      <c r="O25" s="73">
        <f>(F18-F22)+F19</f>
        <v>226068.86492499997</v>
      </c>
      <c r="P25" s="73">
        <f>(G18-G22)+G19</f>
        <v>201287.50774420027</v>
      </c>
      <c r="S25" s="77"/>
    </row>
    <row r="26" spans="2:20" ht="19.5" thickBot="1" x14ac:dyDescent="0.3">
      <c r="C26" s="4"/>
      <c r="D26" s="78" t="s">
        <v>30</v>
      </c>
      <c r="E26" s="79"/>
      <c r="F26" s="80">
        <f>IFERROR(F18-F22+F23,"")</f>
        <v>226268.86492499997</v>
      </c>
      <c r="G26" s="81">
        <f>IFERROR(G18-G22+G23,"")</f>
        <v>201487.50774420027</v>
      </c>
      <c r="H26" s="82"/>
      <c r="I26" s="82"/>
      <c r="J26" s="4"/>
      <c r="M26" s="71" t="s">
        <v>19</v>
      </c>
      <c r="N26" s="72"/>
      <c r="O26" s="73">
        <f>IFERROR(F18-F21,"")</f>
        <v>265963.37049999996</v>
      </c>
      <c r="P26" s="73">
        <f>IFERROR(G18-G21,"")</f>
        <v>236808.8326402356</v>
      </c>
      <c r="S26" s="77"/>
    </row>
    <row r="27" spans="2:20" ht="18.75" x14ac:dyDescent="0.25">
      <c r="C27" s="4"/>
      <c r="D27" s="83"/>
      <c r="E27" s="83"/>
      <c r="F27" s="84"/>
      <c r="G27" s="84"/>
      <c r="H27" s="82"/>
      <c r="I27" s="82"/>
      <c r="J27" s="4"/>
      <c r="M27" s="71" t="s">
        <v>23</v>
      </c>
      <c r="N27" s="85"/>
      <c r="O27" s="86">
        <f>IF(ISERROR(F18-F21+F22-F23),"",F18-F21+F22-F23)</f>
        <v>305657.87607499998</v>
      </c>
      <c r="P27" s="86">
        <f>IF(ISERROR(G18-G21+G22-G23),"",G18-G21+G22-G23)</f>
        <v>272130.15753627091</v>
      </c>
      <c r="S27" s="77"/>
    </row>
    <row r="28" spans="2:20" ht="19.5" thickBot="1" x14ac:dyDescent="0.3">
      <c r="C28" s="4"/>
      <c r="D28" s="87"/>
      <c r="E28" s="87"/>
      <c r="F28" s="87"/>
      <c r="G28" s="87"/>
      <c r="H28" s="82"/>
      <c r="I28" s="82"/>
      <c r="J28" s="4"/>
      <c r="M28" s="71" t="s">
        <v>25</v>
      </c>
      <c r="N28" s="85"/>
      <c r="O28" s="86">
        <f>IF(ISERROR(F16-F22+F23-F25),"",F16-F22+F23-F25)</f>
        <v>0</v>
      </c>
      <c r="P28" s="86">
        <f>IF(ISERROR(G16-G22+G23-G25),"",G16-G22+G23-G25)</f>
        <v>0</v>
      </c>
      <c r="S28" s="77"/>
    </row>
    <row r="29" spans="2:20" ht="18.75" x14ac:dyDescent="0.25">
      <c r="M29" s="71" t="s">
        <v>27</v>
      </c>
      <c r="N29" s="88"/>
      <c r="O29" s="86">
        <f>F16-F22+F23-F26</f>
        <v>-265963.37049999996</v>
      </c>
      <c r="P29" s="86">
        <f>G16-G22+G23-G26</f>
        <v>-236808.8326402356</v>
      </c>
    </row>
  </sheetData>
  <mergeCells count="7">
    <mergeCell ref="C3:C28"/>
    <mergeCell ref="D3:I6"/>
    <mergeCell ref="J3:J28"/>
    <mergeCell ref="H7:I7"/>
    <mergeCell ref="H13:I13"/>
    <mergeCell ref="E16:E17"/>
    <mergeCell ref="D18:E18"/>
  </mergeCells>
  <conditionalFormatting sqref="E13">
    <cfRule type="dataBar" priority="6">
      <dataBar>
        <cfvo type="min"/>
        <cfvo type="max"/>
        <color rgb="FF638EC6"/>
      </dataBar>
    </cfRule>
  </conditionalFormatting>
  <conditionalFormatting sqref="E14:E15">
    <cfRule type="dataBar" priority="5">
      <dataBar>
        <cfvo type="min"/>
        <cfvo type="max"/>
        <color rgb="FF638EC6"/>
      </dataBar>
    </cfRule>
  </conditionalFormatting>
  <conditionalFormatting sqref="E13:E15">
    <cfRule type="dataBar" priority="4">
      <dataBar>
        <cfvo type="min"/>
        <cfvo type="max"/>
        <color rgb="FFFFB628"/>
      </dataBar>
    </cfRule>
  </conditionalFormatting>
  <conditionalFormatting sqref="E22">
    <cfRule type="dataBar" priority="3">
      <dataBar>
        <cfvo type="min"/>
        <cfvo type="max"/>
        <color rgb="FFFF555A"/>
      </dataBar>
    </cfRule>
  </conditionalFormatting>
  <conditionalFormatting sqref="N23">
    <cfRule type="dataBar" priority="2">
      <dataBar>
        <cfvo type="min"/>
        <cfvo type="max"/>
        <color rgb="FF63C384"/>
      </dataBar>
    </cfRule>
  </conditionalFormatting>
  <conditionalFormatting sqref="E16:E17">
    <cfRule type="dataBar" priority="1">
      <dataBar>
        <cfvo type="min"/>
        <cfvo type="max"/>
        <color rgb="FFFF555A"/>
      </dataBar>
    </cfRule>
  </conditionalFormatting>
  <conditionalFormatting sqref="E21">
    <cfRule type="dataBar" priority="7">
      <dataBar>
        <cfvo type="min"/>
        <cfvo type="max"/>
        <color rgb="FF63C384"/>
      </dataBar>
    </cfRule>
  </conditionalFormatting>
  <dataValidations count="1">
    <dataValidation type="list" allowBlank="1" showInputMessage="1" showErrorMessage="1" sqref="D21 IZ21 SV21 ACR21 AMN21 AWJ21 BGF21 BQB21 BZX21 CJT21 CTP21 DDL21 DNH21 DXD21 EGZ21 EQV21 FAR21 FKN21 FUJ21 GEF21 GOB21 GXX21 HHT21 HRP21 IBL21 ILH21 IVD21 JEZ21 JOV21 JYR21 KIN21 KSJ21 LCF21 LMB21 LVX21 MFT21 MPP21 MZL21 NJH21 NTD21 OCZ21 OMV21 OWR21 PGN21 PQJ21 QAF21 QKB21 QTX21 RDT21 RNP21 RXL21 SHH21 SRD21 TAZ21 TKV21 TUR21 UEN21 UOJ21 UYF21 VIB21 VRX21 WBT21 WLP21 WVL21 D65557 IZ65557 SV65557 ACR65557 AMN65557 AWJ65557 BGF65557 BQB65557 BZX65557 CJT65557 CTP65557 DDL65557 DNH65557 DXD65557 EGZ65557 EQV65557 FAR65557 FKN65557 FUJ65557 GEF65557 GOB65557 GXX65557 HHT65557 HRP65557 IBL65557 ILH65557 IVD65557 JEZ65557 JOV65557 JYR65557 KIN65557 KSJ65557 LCF65557 LMB65557 LVX65557 MFT65557 MPP65557 MZL65557 NJH65557 NTD65557 OCZ65557 OMV65557 OWR65557 PGN65557 PQJ65557 QAF65557 QKB65557 QTX65557 RDT65557 RNP65557 RXL65557 SHH65557 SRD65557 TAZ65557 TKV65557 TUR65557 UEN65557 UOJ65557 UYF65557 VIB65557 VRX65557 WBT65557 WLP65557 WVL65557 D131093 IZ131093 SV131093 ACR131093 AMN131093 AWJ131093 BGF131093 BQB131093 BZX131093 CJT131093 CTP131093 DDL131093 DNH131093 DXD131093 EGZ131093 EQV131093 FAR131093 FKN131093 FUJ131093 GEF131093 GOB131093 GXX131093 HHT131093 HRP131093 IBL131093 ILH131093 IVD131093 JEZ131093 JOV131093 JYR131093 KIN131093 KSJ131093 LCF131093 LMB131093 LVX131093 MFT131093 MPP131093 MZL131093 NJH131093 NTD131093 OCZ131093 OMV131093 OWR131093 PGN131093 PQJ131093 QAF131093 QKB131093 QTX131093 RDT131093 RNP131093 RXL131093 SHH131093 SRD131093 TAZ131093 TKV131093 TUR131093 UEN131093 UOJ131093 UYF131093 VIB131093 VRX131093 WBT131093 WLP131093 WVL131093 D196629 IZ196629 SV196629 ACR196629 AMN196629 AWJ196629 BGF196629 BQB196629 BZX196629 CJT196629 CTP196629 DDL196629 DNH196629 DXD196629 EGZ196629 EQV196629 FAR196629 FKN196629 FUJ196629 GEF196629 GOB196629 GXX196629 HHT196629 HRP196629 IBL196629 ILH196629 IVD196629 JEZ196629 JOV196629 JYR196629 KIN196629 KSJ196629 LCF196629 LMB196629 LVX196629 MFT196629 MPP196629 MZL196629 NJH196629 NTD196629 OCZ196629 OMV196629 OWR196629 PGN196629 PQJ196629 QAF196629 QKB196629 QTX196629 RDT196629 RNP196629 RXL196629 SHH196629 SRD196629 TAZ196629 TKV196629 TUR196629 UEN196629 UOJ196629 UYF196629 VIB196629 VRX196629 WBT196629 WLP196629 WVL196629 D262165 IZ262165 SV262165 ACR262165 AMN262165 AWJ262165 BGF262165 BQB262165 BZX262165 CJT262165 CTP262165 DDL262165 DNH262165 DXD262165 EGZ262165 EQV262165 FAR262165 FKN262165 FUJ262165 GEF262165 GOB262165 GXX262165 HHT262165 HRP262165 IBL262165 ILH262165 IVD262165 JEZ262165 JOV262165 JYR262165 KIN262165 KSJ262165 LCF262165 LMB262165 LVX262165 MFT262165 MPP262165 MZL262165 NJH262165 NTD262165 OCZ262165 OMV262165 OWR262165 PGN262165 PQJ262165 QAF262165 QKB262165 QTX262165 RDT262165 RNP262165 RXL262165 SHH262165 SRD262165 TAZ262165 TKV262165 TUR262165 UEN262165 UOJ262165 UYF262165 VIB262165 VRX262165 WBT262165 WLP262165 WVL262165 D327701 IZ327701 SV327701 ACR327701 AMN327701 AWJ327701 BGF327701 BQB327701 BZX327701 CJT327701 CTP327701 DDL327701 DNH327701 DXD327701 EGZ327701 EQV327701 FAR327701 FKN327701 FUJ327701 GEF327701 GOB327701 GXX327701 HHT327701 HRP327701 IBL327701 ILH327701 IVD327701 JEZ327701 JOV327701 JYR327701 KIN327701 KSJ327701 LCF327701 LMB327701 LVX327701 MFT327701 MPP327701 MZL327701 NJH327701 NTD327701 OCZ327701 OMV327701 OWR327701 PGN327701 PQJ327701 QAF327701 QKB327701 QTX327701 RDT327701 RNP327701 RXL327701 SHH327701 SRD327701 TAZ327701 TKV327701 TUR327701 UEN327701 UOJ327701 UYF327701 VIB327701 VRX327701 WBT327701 WLP327701 WVL327701 D393237 IZ393237 SV393237 ACR393237 AMN393237 AWJ393237 BGF393237 BQB393237 BZX393237 CJT393237 CTP393237 DDL393237 DNH393237 DXD393237 EGZ393237 EQV393237 FAR393237 FKN393237 FUJ393237 GEF393237 GOB393237 GXX393237 HHT393237 HRP393237 IBL393237 ILH393237 IVD393237 JEZ393237 JOV393237 JYR393237 KIN393237 KSJ393237 LCF393237 LMB393237 LVX393237 MFT393237 MPP393237 MZL393237 NJH393237 NTD393237 OCZ393237 OMV393237 OWR393237 PGN393237 PQJ393237 QAF393237 QKB393237 QTX393237 RDT393237 RNP393237 RXL393237 SHH393237 SRD393237 TAZ393237 TKV393237 TUR393237 UEN393237 UOJ393237 UYF393237 VIB393237 VRX393237 WBT393237 WLP393237 WVL393237 D458773 IZ458773 SV458773 ACR458773 AMN458773 AWJ458773 BGF458773 BQB458773 BZX458773 CJT458773 CTP458773 DDL458773 DNH458773 DXD458773 EGZ458773 EQV458773 FAR458773 FKN458773 FUJ458773 GEF458773 GOB458773 GXX458773 HHT458773 HRP458773 IBL458773 ILH458773 IVD458773 JEZ458773 JOV458773 JYR458773 KIN458773 KSJ458773 LCF458773 LMB458773 LVX458773 MFT458773 MPP458773 MZL458773 NJH458773 NTD458773 OCZ458773 OMV458773 OWR458773 PGN458773 PQJ458773 QAF458773 QKB458773 QTX458773 RDT458773 RNP458773 RXL458773 SHH458773 SRD458773 TAZ458773 TKV458773 TUR458773 UEN458773 UOJ458773 UYF458773 VIB458773 VRX458773 WBT458773 WLP458773 WVL458773 D524309 IZ524309 SV524309 ACR524309 AMN524309 AWJ524309 BGF524309 BQB524309 BZX524309 CJT524309 CTP524309 DDL524309 DNH524309 DXD524309 EGZ524309 EQV524309 FAR524309 FKN524309 FUJ524309 GEF524309 GOB524309 GXX524309 HHT524309 HRP524309 IBL524309 ILH524309 IVD524309 JEZ524309 JOV524309 JYR524309 KIN524309 KSJ524309 LCF524309 LMB524309 LVX524309 MFT524309 MPP524309 MZL524309 NJH524309 NTD524309 OCZ524309 OMV524309 OWR524309 PGN524309 PQJ524309 QAF524309 QKB524309 QTX524309 RDT524309 RNP524309 RXL524309 SHH524309 SRD524309 TAZ524309 TKV524309 TUR524309 UEN524309 UOJ524309 UYF524309 VIB524309 VRX524309 WBT524309 WLP524309 WVL524309 D589845 IZ589845 SV589845 ACR589845 AMN589845 AWJ589845 BGF589845 BQB589845 BZX589845 CJT589845 CTP589845 DDL589845 DNH589845 DXD589845 EGZ589845 EQV589845 FAR589845 FKN589845 FUJ589845 GEF589845 GOB589845 GXX589845 HHT589845 HRP589845 IBL589845 ILH589845 IVD589845 JEZ589845 JOV589845 JYR589845 KIN589845 KSJ589845 LCF589845 LMB589845 LVX589845 MFT589845 MPP589845 MZL589845 NJH589845 NTD589845 OCZ589845 OMV589845 OWR589845 PGN589845 PQJ589845 QAF589845 QKB589845 QTX589845 RDT589845 RNP589845 RXL589845 SHH589845 SRD589845 TAZ589845 TKV589845 TUR589845 UEN589845 UOJ589845 UYF589845 VIB589845 VRX589845 WBT589845 WLP589845 WVL589845 D655381 IZ655381 SV655381 ACR655381 AMN655381 AWJ655381 BGF655381 BQB655381 BZX655381 CJT655381 CTP655381 DDL655381 DNH655381 DXD655381 EGZ655381 EQV655381 FAR655381 FKN655381 FUJ655381 GEF655381 GOB655381 GXX655381 HHT655381 HRP655381 IBL655381 ILH655381 IVD655381 JEZ655381 JOV655381 JYR655381 KIN655381 KSJ655381 LCF655381 LMB655381 LVX655381 MFT655381 MPP655381 MZL655381 NJH655381 NTD655381 OCZ655381 OMV655381 OWR655381 PGN655381 PQJ655381 QAF655381 QKB655381 QTX655381 RDT655381 RNP655381 RXL655381 SHH655381 SRD655381 TAZ655381 TKV655381 TUR655381 UEN655381 UOJ655381 UYF655381 VIB655381 VRX655381 WBT655381 WLP655381 WVL655381 D720917 IZ720917 SV720917 ACR720917 AMN720917 AWJ720917 BGF720917 BQB720917 BZX720917 CJT720917 CTP720917 DDL720917 DNH720917 DXD720917 EGZ720917 EQV720917 FAR720917 FKN720917 FUJ720917 GEF720917 GOB720917 GXX720917 HHT720917 HRP720917 IBL720917 ILH720917 IVD720917 JEZ720917 JOV720917 JYR720917 KIN720917 KSJ720917 LCF720917 LMB720917 LVX720917 MFT720917 MPP720917 MZL720917 NJH720917 NTD720917 OCZ720917 OMV720917 OWR720917 PGN720917 PQJ720917 QAF720917 QKB720917 QTX720917 RDT720917 RNP720917 RXL720917 SHH720917 SRD720917 TAZ720917 TKV720917 TUR720917 UEN720917 UOJ720917 UYF720917 VIB720917 VRX720917 WBT720917 WLP720917 WVL720917 D786453 IZ786453 SV786453 ACR786453 AMN786453 AWJ786453 BGF786453 BQB786453 BZX786453 CJT786453 CTP786453 DDL786453 DNH786453 DXD786453 EGZ786453 EQV786453 FAR786453 FKN786453 FUJ786453 GEF786453 GOB786453 GXX786453 HHT786453 HRP786453 IBL786453 ILH786453 IVD786453 JEZ786453 JOV786453 JYR786453 KIN786453 KSJ786453 LCF786453 LMB786453 LVX786453 MFT786453 MPP786453 MZL786453 NJH786453 NTD786453 OCZ786453 OMV786453 OWR786453 PGN786453 PQJ786453 QAF786453 QKB786453 QTX786453 RDT786453 RNP786453 RXL786453 SHH786453 SRD786453 TAZ786453 TKV786453 TUR786453 UEN786453 UOJ786453 UYF786453 VIB786453 VRX786453 WBT786453 WLP786453 WVL786453 D851989 IZ851989 SV851989 ACR851989 AMN851989 AWJ851989 BGF851989 BQB851989 BZX851989 CJT851989 CTP851989 DDL851989 DNH851989 DXD851989 EGZ851989 EQV851989 FAR851989 FKN851989 FUJ851989 GEF851989 GOB851989 GXX851989 HHT851989 HRP851989 IBL851989 ILH851989 IVD851989 JEZ851989 JOV851989 JYR851989 KIN851989 KSJ851989 LCF851989 LMB851989 LVX851989 MFT851989 MPP851989 MZL851989 NJH851989 NTD851989 OCZ851989 OMV851989 OWR851989 PGN851989 PQJ851989 QAF851989 QKB851989 QTX851989 RDT851989 RNP851989 RXL851989 SHH851989 SRD851989 TAZ851989 TKV851989 TUR851989 UEN851989 UOJ851989 UYF851989 VIB851989 VRX851989 WBT851989 WLP851989 WVL851989 D917525 IZ917525 SV917525 ACR917525 AMN917525 AWJ917525 BGF917525 BQB917525 BZX917525 CJT917525 CTP917525 DDL917525 DNH917525 DXD917525 EGZ917525 EQV917525 FAR917525 FKN917525 FUJ917525 GEF917525 GOB917525 GXX917525 HHT917525 HRP917525 IBL917525 ILH917525 IVD917525 JEZ917525 JOV917525 JYR917525 KIN917525 KSJ917525 LCF917525 LMB917525 LVX917525 MFT917525 MPP917525 MZL917525 NJH917525 NTD917525 OCZ917525 OMV917525 OWR917525 PGN917525 PQJ917525 QAF917525 QKB917525 QTX917525 RDT917525 RNP917525 RXL917525 SHH917525 SRD917525 TAZ917525 TKV917525 TUR917525 UEN917525 UOJ917525 UYF917525 VIB917525 VRX917525 WBT917525 WLP917525 WVL917525 D983061 IZ983061 SV983061 ACR983061 AMN983061 AWJ983061 BGF983061 BQB983061 BZX983061 CJT983061 CTP983061 DDL983061 DNH983061 DXD983061 EGZ983061 EQV983061 FAR983061 FKN983061 FUJ983061 GEF983061 GOB983061 GXX983061 HHT983061 HRP983061 IBL983061 ILH983061 IVD983061 JEZ983061 JOV983061 JYR983061 KIN983061 KSJ983061 LCF983061 LMB983061 LVX983061 MFT983061 MPP983061 MZL983061 NJH983061 NTD983061 OCZ983061 OMV983061 OWR983061 PGN983061 PQJ983061 QAF983061 QKB983061 QTX983061 RDT983061 RNP983061 RXL983061 SHH983061 SRD983061 TAZ983061 TKV983061 TUR983061 UEN983061 UOJ983061 UYF983061 VIB983061 VRX983061 WBT983061 WLP983061 WVL983061">
      <formula1>$M$20:$M$23</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Abderrahmane HAMADAS</dc:creator>
  <cp:lastModifiedBy>Abderrahmane HAMADAS</cp:lastModifiedBy>
  <dcterms:created xsi:type="dcterms:W3CDTF">2020-01-27T15:18:11Z</dcterms:created>
  <dcterms:modified xsi:type="dcterms:W3CDTF">2020-01-27T15:23:46Z</dcterms:modified>
</cp:coreProperties>
</file>