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ownloads\"/>
    </mc:Choice>
  </mc:AlternateContent>
  <bookViews>
    <workbookView xWindow="0" yWindow="0" windowWidth="20490" windowHeight="7020" firstSheet="1" activeTab="1"/>
  </bookViews>
  <sheets>
    <sheet name="." sheetId="5" state="hidden" r:id="rId1"/>
    <sheet name="Base" sheetId="2" r:id="rId2"/>
    <sheet name="Modé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Base!$M$14:$M$17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Modéle!$A$1:$H$53</definedName>
  </definedNames>
  <calcPr calcId="162913"/>
</workbook>
</file>

<file path=xl/calcChain.xml><?xml version="1.0" encoding="utf-8"?>
<calcChain xmlns="http://schemas.openxmlformats.org/spreadsheetml/2006/main">
  <c r="G29" i="2" l="1"/>
  <c r="F29" i="2"/>
  <c r="G28" i="2"/>
  <c r="F28" i="2"/>
  <c r="G27" i="2"/>
  <c r="F27" i="2"/>
  <c r="G26" i="2"/>
  <c r="F26" i="2"/>
  <c r="G25" i="2"/>
  <c r="F25" i="2"/>
  <c r="G24" i="2"/>
  <c r="F24" i="2"/>
  <c r="G21" i="2"/>
  <c r="F21" i="2"/>
  <c r="G20" i="2"/>
  <c r="F20" i="2"/>
  <c r="G19" i="2"/>
  <c r="F19" i="2"/>
  <c r="I24" i="2"/>
  <c r="H24" i="2"/>
  <c r="G18" i="2"/>
  <c r="G16" i="2"/>
  <c r="F16" i="2"/>
  <c r="F15" i="2"/>
  <c r="F17" i="2" s="1"/>
  <c r="G14" i="2"/>
  <c r="G13" i="2"/>
  <c r="G12" i="2"/>
  <c r="G11" i="2"/>
  <c r="G10" i="2"/>
  <c r="G9" i="2"/>
  <c r="G8" i="2"/>
  <c r="G17" i="2" l="1"/>
  <c r="G15" i="2"/>
  <c r="F22" i="2"/>
  <c r="G22" i="2"/>
  <c r="G30" i="2" s="1"/>
  <c r="E25" i="1"/>
  <c r="E24" i="1"/>
  <c r="E20" i="1"/>
  <c r="E19" i="1"/>
  <c r="E18" i="1"/>
  <c r="E31" i="1" l="1"/>
  <c r="F30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E33" i="1" l="1"/>
  <c r="F13" i="1"/>
  <c r="B5" i="5" s="1"/>
  <c r="E26" i="1"/>
  <c r="C3" i="6"/>
  <c r="F5" i="6" s="1" a="1"/>
  <c r="F5" i="6" s="1"/>
  <c r="C2" i="6"/>
  <c r="E2" i="6" s="1"/>
  <c r="B4" i="8"/>
  <c r="H34" i="8"/>
  <c r="G16" i="8"/>
  <c r="B18" i="8"/>
  <c r="G30" i="8"/>
  <c r="C33" i="8"/>
  <c r="C34" i="8"/>
  <c r="E16" i="8"/>
  <c r="E14" i="8"/>
  <c r="E23" i="8"/>
  <c r="C15" i="8"/>
  <c r="H31" i="8"/>
  <c r="I10" i="8"/>
  <c r="I18" i="8"/>
  <c r="I11" i="8"/>
  <c r="G4" i="8"/>
  <c r="H36" i="8"/>
  <c r="D14" i="8"/>
  <c r="B21" i="8"/>
  <c r="B25" i="8"/>
  <c r="E22" i="8"/>
  <c r="B6" i="8"/>
  <c r="D3" i="8"/>
  <c r="E4" i="8"/>
  <c r="E32" i="8"/>
  <c r="B34" i="8"/>
  <c r="E17" i="8"/>
  <c r="F11" i="8"/>
  <c r="G6" i="8"/>
  <c r="G17" i="8"/>
  <c r="F36" i="8"/>
  <c r="H18" i="8"/>
  <c r="E25" i="8"/>
  <c r="C21" i="8"/>
  <c r="F24" i="8"/>
  <c r="G23" i="8"/>
  <c r="F29" i="8"/>
  <c r="E37" i="8"/>
  <c r="D19" i="8"/>
  <c r="F8" i="8"/>
  <c r="G29" i="8"/>
  <c r="E9" i="8"/>
  <c r="I25" i="8"/>
  <c r="B19" i="8"/>
  <c r="F2" i="8"/>
  <c r="D27" i="8"/>
  <c r="I8" i="8"/>
  <c r="F26" i="8"/>
  <c r="C10" i="8"/>
  <c r="H16" i="8"/>
  <c r="G19" i="8"/>
  <c r="E27" i="8"/>
  <c r="H28" i="8"/>
  <c r="H23" i="8"/>
  <c r="D33" i="8"/>
  <c r="I22" i="8"/>
  <c r="H4" i="8"/>
  <c r="B31" i="8"/>
  <c r="H12" i="8"/>
  <c r="E5" i="8"/>
  <c r="I6" i="8"/>
  <c r="B8" i="8"/>
  <c r="F33" i="8"/>
  <c r="F22" i="8"/>
  <c r="E11" i="8"/>
  <c r="D11" i="8"/>
  <c r="G7" i="8"/>
  <c r="H19" i="8"/>
  <c r="F32" i="8"/>
  <c r="I9" i="8"/>
  <c r="C19" i="8"/>
  <c r="G24" i="8"/>
  <c r="F34" i="8"/>
  <c r="I21" i="8"/>
  <c r="I5" i="8"/>
  <c r="C11" i="8"/>
  <c r="C12" i="8"/>
  <c r="D30" i="8"/>
  <c r="D23" i="8"/>
  <c r="D36" i="8"/>
  <c r="C9" i="8"/>
  <c r="H35" i="8"/>
  <c r="C26" i="8"/>
  <c r="F25" i="8"/>
  <c r="H9" i="8"/>
  <c r="C14" i="8"/>
  <c r="I16" i="8"/>
  <c r="C29" i="8"/>
  <c r="G5" i="8"/>
  <c r="B28" i="8"/>
  <c r="G25" i="8"/>
  <c r="G31" i="8"/>
  <c r="E28" i="8"/>
  <c r="G36" i="8"/>
  <c r="F4" i="8"/>
  <c r="F7" i="8"/>
  <c r="B35" i="8"/>
  <c r="B17" i="8"/>
  <c r="B10" i="8"/>
  <c r="H25" i="8"/>
  <c r="B20" i="8"/>
  <c r="F14" i="8"/>
  <c r="D18" i="8"/>
  <c r="B26" i="8"/>
  <c r="B33" i="8"/>
  <c r="G32" i="8"/>
  <c r="G14" i="8"/>
  <c r="I14" i="8"/>
  <c r="G10" i="8"/>
  <c r="F23" i="8"/>
  <c r="F30" i="8"/>
  <c r="H5" i="8"/>
  <c r="F18" i="8"/>
  <c r="B30" i="8"/>
  <c r="D8" i="8"/>
  <c r="I23" i="8"/>
  <c r="E21" i="8"/>
  <c r="D25" i="8"/>
  <c r="C18" i="8"/>
  <c r="E29" i="8"/>
  <c r="I24" i="8"/>
  <c r="C2" i="8"/>
  <c r="E36" i="8"/>
  <c r="D16" i="8"/>
  <c r="D34" i="8"/>
  <c r="D22" i="8"/>
  <c r="B14" i="8"/>
  <c r="G28" i="8"/>
  <c r="F16" i="8"/>
  <c r="H29" i="8"/>
  <c r="B23" i="8"/>
  <c r="C28" i="8"/>
  <c r="G13" i="8"/>
  <c r="C36" i="8"/>
  <c r="I12" i="8"/>
  <c r="F5" i="8"/>
  <c r="B36" i="8"/>
  <c r="E30" i="8"/>
  <c r="D12" i="8"/>
  <c r="H30" i="8"/>
  <c r="H17" i="8"/>
  <c r="I19" i="8"/>
  <c r="I32" i="8"/>
  <c r="C6" i="8"/>
  <c r="F3" i="8"/>
  <c r="B24" i="8"/>
  <c r="C13" i="8"/>
  <c r="C30" i="8"/>
  <c r="G27" i="8"/>
  <c r="H3" i="8"/>
  <c r="G12" i="8"/>
  <c r="I29" i="8"/>
  <c r="D37" i="8"/>
  <c r="G33" i="8"/>
  <c r="B5" i="8"/>
  <c r="C20" i="8"/>
  <c r="B2" i="8"/>
  <c r="H37" i="8"/>
  <c r="E2" i="8"/>
  <c r="I26" i="8"/>
  <c r="D29" i="8"/>
  <c r="G15" i="8"/>
  <c r="I27" i="8"/>
  <c r="D32" i="8"/>
  <c r="C7" i="8"/>
  <c r="G20" i="8"/>
  <c r="E3" i="8"/>
  <c r="I17" i="8"/>
  <c r="E20" i="8"/>
  <c r="D9" i="8"/>
  <c r="F27" i="8"/>
  <c r="G18" i="8"/>
  <c r="D24" i="8"/>
  <c r="E19" i="8"/>
  <c r="G11" i="8"/>
  <c r="E31" i="8"/>
  <c r="D5" i="8"/>
  <c r="C5" i="8"/>
  <c r="B15" i="8"/>
  <c r="D21" i="8"/>
  <c r="D31" i="8"/>
  <c r="C17" i="8"/>
  <c r="F35" i="8"/>
  <c r="F17" i="8"/>
  <c r="H11" i="8"/>
  <c r="H2" i="8"/>
  <c r="I34" i="8"/>
  <c r="D17" i="8"/>
  <c r="C3" i="8"/>
  <c r="F37" i="8"/>
  <c r="H10" i="8"/>
  <c r="C23" i="8"/>
  <c r="B11" i="8"/>
  <c r="H8" i="8"/>
  <c r="B12" i="8"/>
  <c r="H26" i="8"/>
  <c r="G3" i="8"/>
  <c r="C16" i="8"/>
  <c r="B29" i="8"/>
  <c r="H15" i="8"/>
  <c r="G2" i="8"/>
  <c r="B32" i="8"/>
  <c r="B7" i="8"/>
  <c r="F12" i="8"/>
  <c r="E10" i="8"/>
  <c r="I33" i="8"/>
  <c r="C31" i="8"/>
  <c r="E7" i="8"/>
  <c r="D15" i="8"/>
  <c r="H32" i="8"/>
  <c r="B3" i="8"/>
  <c r="C37" i="8"/>
  <c r="I37" i="8"/>
  <c r="G35" i="8"/>
  <c r="G9" i="8"/>
  <c r="I4" i="8"/>
  <c r="H22" i="8"/>
  <c r="D7" i="8"/>
  <c r="F31" i="8"/>
  <c r="I36" i="8"/>
  <c r="G34" i="8"/>
  <c r="I3" i="8"/>
  <c r="E18" i="8"/>
  <c r="C22" i="8"/>
  <c r="H27" i="8"/>
  <c r="F15" i="8"/>
  <c r="F6" i="8"/>
  <c r="I35" i="8"/>
  <c r="D35" i="8"/>
  <c r="B37" i="8"/>
  <c r="I13" i="8"/>
  <c r="E12" i="8"/>
  <c r="H24" i="8"/>
  <c r="C4" i="8"/>
  <c r="I31" i="8"/>
  <c r="E13" i="8"/>
  <c r="H6" i="8"/>
  <c r="H20" i="8"/>
  <c r="C8" i="8"/>
  <c r="F21" i="8"/>
  <c r="B9" i="8"/>
  <c r="G26" i="8"/>
  <c r="E24" i="8"/>
  <c r="D4" i="8"/>
  <c r="G8" i="8"/>
  <c r="D26" i="8"/>
  <c r="F10" i="8"/>
  <c r="E6" i="8"/>
  <c r="B22" i="8"/>
  <c r="F19" i="8"/>
  <c r="G22" i="8"/>
  <c r="E34" i="8"/>
  <c r="H14" i="8"/>
  <c r="H21" i="8"/>
  <c r="B27" i="8"/>
  <c r="I30" i="8"/>
  <c r="D10" i="8"/>
  <c r="D20" i="8"/>
  <c r="C27" i="8"/>
  <c r="H7" i="8"/>
  <c r="B16" i="8"/>
  <c r="C24" i="8"/>
  <c r="C25" i="8"/>
  <c r="E35" i="8"/>
  <c r="D6" i="8"/>
  <c r="D2" i="8"/>
  <c r="I28" i="8"/>
  <c r="I7" i="8"/>
  <c r="F13" i="8"/>
  <c r="G21" i="8"/>
  <c r="E8" i="8"/>
  <c r="E26" i="8"/>
  <c r="G37" i="8"/>
  <c r="B13" i="8"/>
  <c r="E15" i="8"/>
  <c r="D28" i="8"/>
  <c r="H13" i="8"/>
  <c r="H33" i="8"/>
  <c r="F28" i="8"/>
  <c r="C35" i="8"/>
  <c r="E33" i="8"/>
  <c r="C32" i="8"/>
  <c r="D13" i="8"/>
  <c r="F20" i="8"/>
  <c r="F9" i="8"/>
  <c r="I2" i="8"/>
  <c r="I20" i="8"/>
  <c r="I15" i="8"/>
  <c r="F259" i="6" l="1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G1" i="1" l="1"/>
  <c r="D5" i="5" l="1"/>
  <c r="E5" i="5" s="1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AP5" i="5"/>
  <c r="X5" i="5"/>
  <c r="Y5" i="5"/>
  <c r="AR5" i="5"/>
  <c r="AV5" i="5"/>
  <c r="AD5" i="5" s="1"/>
  <c r="AU5" i="5"/>
  <c r="AC5" i="5" s="1"/>
  <c r="N5" i="5"/>
  <c r="O5" i="5" s="1"/>
  <c r="AY5" i="5" l="1"/>
  <c r="AH5" i="5" s="1"/>
  <c r="BX5" i="5"/>
  <c r="BP5" i="5" s="1"/>
  <c r="BH5" i="5" s="1"/>
  <c r="AX5" i="5" s="1"/>
  <c r="AF5" i="5" s="1"/>
  <c r="CE5" i="5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</calcChain>
</file>

<file path=xl/sharedStrings.xml><?xml version="1.0" encoding="utf-8"?>
<sst xmlns="http://schemas.openxmlformats.org/spreadsheetml/2006/main" count="516" uniqueCount="175">
  <si>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</si>
  <si>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</si>
  <si>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</si>
  <si>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</si>
  <si>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</si>
  <si>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</si>
  <si>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</si>
  <si>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</si>
  <si>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</si>
  <si>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</si>
  <si>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</si>
  <si>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</si>
  <si>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</si>
  <si>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</si>
  <si>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</si>
  <si>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</si>
  <si>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</si>
  <si>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</si>
  <si>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</si>
  <si>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</si>
  <si>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</si>
  <si>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</si>
  <si>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</si>
  <si>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</si>
  <si>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</si>
  <si>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</si>
  <si>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</si>
  <si>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</si>
  <si>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</si>
  <si>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</si>
  <si>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</si>
  <si>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</si>
  <si>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</si>
  <si>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</si>
  <si>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</si>
  <si>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</si>
  <si>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</si>
  <si>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</si>
  <si>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</si>
  <si>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</si>
  <si>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</si>
  <si>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</si>
  <si>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</si>
  <si>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</si>
  <si>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</si>
  <si>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</si>
  <si>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</si>
  <si>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</si>
  <si>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</si>
  <si>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</si>
  <si>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</si>
  <si>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</si>
  <si>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</si>
  <si>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</si>
  <si>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</si>
  <si>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</si>
  <si>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</si>
  <si>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</si>
  <si>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</si>
  <si>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</si>
  <si>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</si>
  <si>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</si>
  <si>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</si>
  <si>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</si>
  <si>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</si>
  <si>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</si>
  <si>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</si>
  <si>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</si>
  <si>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</si>
  <si>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</si>
  <si>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</si>
  <si>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</si>
  <si>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</si>
  <si>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</si>
  <si>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</si>
  <si>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</si>
  <si>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</si>
  <si>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</si>
  <si>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</si>
  <si>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</si>
  <si>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</si>
  <si>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</si>
  <si>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</si>
  <si>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</si>
  <si>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</si>
  <si>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</si>
  <si>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</si>
  <si>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</si>
  <si>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</si>
  <si>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</si>
  <si>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</si>
  <si>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</si>
  <si>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</si>
  <si>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</si>
  <si>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</si>
  <si>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</si>
  <si>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</si>
  <si>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</si>
  <si>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</si>
  <si>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</si>
  <si>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</si>
  <si>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</si>
  <si>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</si>
  <si>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</si>
  <si>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</si>
  <si>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</si>
  <si>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</si>
  <si>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</si>
  <si>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</si>
  <si>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</si>
  <si>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</si>
  <si>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</si>
  <si>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</si>
  <si>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</si>
  <si>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</si>
  <si>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</si>
  <si>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</si>
  <si>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</si>
  <si>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</si>
  <si>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</si>
  <si>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</si>
  <si>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</si>
  <si>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</si>
  <si>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</si>
  <si>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</si>
  <si>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</si>
  <si>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</si>
  <si>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</si>
  <si>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</si>
  <si>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</si>
  <si>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</si>
  <si>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</si>
  <si>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</si>
  <si>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</si>
  <si>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</si>
  <si>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</si>
  <si>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</si>
  <si>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</si>
  <si>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</si>
  <si>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</si>
  <si>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</si>
  <si>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</si>
  <si>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</si>
  <si>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</si>
  <si>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</si>
  <si>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</si>
  <si>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</si>
  <si>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>Taux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</si>
  <si>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</si>
  <si>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</si>
  <si>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</si>
  <si>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</si>
  <si>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</si>
  <si>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</si>
  <si>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</si>
  <si>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</si>
  <si>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</si>
  <si>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</si>
  <si>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</si>
  <si>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</si>
  <si>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</si>
  <si>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</si>
  <si>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</si>
  <si>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</si>
  <si>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</si>
  <si>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</si>
  <si>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</si>
  <si>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</si>
  <si>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Décompte</t>
  </si>
  <si>
    <t>Valeur Assuré</t>
  </si>
  <si>
    <t>Valeur venale</t>
  </si>
  <si>
    <t>Sous total REG Prp Capitaux</t>
  </si>
  <si>
    <t>Montant Rpr Capitaux</t>
  </si>
  <si>
    <t>Total à payer Rpr Capitaux</t>
  </si>
  <si>
    <t>Ajout Additif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</si>
</sst>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10" fillId="11" borderId="1" xfId="0" applyNumberFormat="1" applyFont="1" applyFill="1" applyBorder="1" applyAlignment="1" applyProtection="1">
      <alignment horizontal="center" vertical="center"/>
    </xf>
    <xf numFmtId="43" fontId="23" fillId="12" borderId="1" xfId="0" applyNumberFormat="1" applyFont="1" applyFill="1" applyBorder="1" applyAlignment="1" applyProtection="1">
      <alignment horizontal="center" vertical="center"/>
    </xf>
    <xf numFmtId="43" fontId="24" fillId="9" borderId="1" xfId="0" applyNumberFormat="1" applyFont="1" applyFill="1" applyBorder="1" applyAlignment="1" applyProtection="1">
      <alignment horizontal="center"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43" fontId="2" fillId="11" borderId="2" xfId="0" applyNumberFormat="1" applyFont="1" applyFill="1" applyBorder="1" applyAlignment="1" applyProtection="1">
      <alignment horizontal="center" vertical="center"/>
    </xf>
    <xf numFmtId="43" fontId="25" fillId="13" borderId="1" xfId="0" applyNumberFormat="1" applyFont="1" applyFill="1" applyBorder="1" applyAlignment="1" applyProtection="1">
      <alignment horizontal="center" vertical="center"/>
    </xf>
    <xf numFmtId="43" fontId="25" fillId="13" borderId="2" xfId="0" applyNumberFormat="1" applyFont="1" applyFill="1" applyBorder="1" applyAlignment="1" applyProtection="1">
      <alignment horizontal="center" vertical="center"/>
    </xf>
    <xf numFmtId="9" fontId="0" fillId="3" borderId="18" xfId="3" applyFont="1" applyFill="1" applyBorder="1" applyProtection="1">
      <protection locked="0"/>
    </xf>
    <xf numFmtId="43" fontId="25" fillId="13" borderId="18" xfId="0" applyNumberFormat="1" applyFont="1" applyFill="1" applyBorder="1" applyAlignment="1" applyProtection="1">
      <alignment horizontal="center" vertical="center"/>
    </xf>
    <xf numFmtId="43" fontId="25" fillId="12" borderId="18" xfId="0" applyNumberFormat="1" applyFont="1" applyFill="1" applyBorder="1" applyAlignment="1" applyProtection="1">
      <alignment horizontal="center" vertical="center"/>
    </xf>
    <xf numFmtId="43" fontId="25" fillId="12" borderId="28" xfId="0" applyNumberFormat="1" applyFont="1" applyFill="1" applyBorder="1" applyAlignment="1" applyProtection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1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0" fillId="8" borderId="15" xfId="0" applyFill="1" applyBorder="1" applyAlignment="1" applyProtection="1">
      <alignment horizontal="right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4">
    <dxf>
      <font>
        <color rgb="FF00B0F0"/>
      </font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/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3" name="Rectangle 2"/>
        <xdr:cNvSpPr/>
      </xdr:nvSpPr>
      <xdr:spPr>
        <a:xfrm>
          <a:off x="4786280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3" dataDxfId="2">
  <autoFilter ref="F1:F69"/>
  <tableColumns count="1">
    <tableColumn id="1" name="agence" dataDxfId="1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6" sqref="B6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 t="str">
        <f>Modéle!F13</f>
        <v/>
      </c>
      <c r="C5" s="8" t="e">
        <f>UPPER(MID(CU5,1,1))&amp;MID(CU5,2,168)</f>
        <v>#VALUE!</v>
      </c>
      <c r="D5" s="8" t="e">
        <f>INT(B5/1000000)</f>
        <v>#VALUE!</v>
      </c>
      <c r="E5" s="8" t="e">
        <f>INT((B5-D5*1000000)/1000)</f>
        <v>#VALUE!</v>
      </c>
      <c r="F5" s="8" t="e">
        <f>INT(B5-D5*1000000-E5*1000)</f>
        <v>#VALUE!</v>
      </c>
      <c r="G5" s="8" t="e">
        <f>ROUND(B5-D5*1000000-E5*1000-F5,2)*100</f>
        <v>#VALUE!</v>
      </c>
      <c r="H5" s="8" t="e">
        <f>D5-M5*100</f>
        <v>#VALUE!</v>
      </c>
      <c r="J5" s="8" t="e">
        <f>E5-P5*100</f>
        <v>#VALUE!</v>
      </c>
      <c r="K5" s="8" t="e">
        <f>ROUND(F5-S5*100,0)</f>
        <v>#VALUE!</v>
      </c>
      <c r="L5" s="8" t="e">
        <f>G5</f>
        <v>#VALUE!</v>
      </c>
      <c r="M5" s="8" t="e">
        <f>INT(D5/100)</f>
        <v>#VALUE!</v>
      </c>
      <c r="N5" s="8" t="e">
        <f>INT((D5-M5*100)/10)</f>
        <v>#VALUE!</v>
      </c>
      <c r="O5" s="8" t="e">
        <f>D5-M5*100-N5*10</f>
        <v>#VALUE!</v>
      </c>
      <c r="P5" s="8" t="e">
        <f>INT(E5/100)</f>
        <v>#VALUE!</v>
      </c>
      <c r="Q5" s="8" t="e">
        <f>INT((E5-P5*100)/10)</f>
        <v>#VALUE!</v>
      </c>
      <c r="R5" s="8" t="e">
        <f>E5-P5*100-Q5*10</f>
        <v>#VALUE!</v>
      </c>
      <c r="S5" s="8" t="e">
        <f>INT(F5/100)</f>
        <v>#VALUE!</v>
      </c>
      <c r="T5" s="8" t="e">
        <f>INT((F5-S5*100)/10)</f>
        <v>#VALUE!</v>
      </c>
      <c r="U5" s="8" t="e">
        <f>F5-S5*100-T5*10</f>
        <v>#VALUE!</v>
      </c>
      <c r="V5" s="8" t="e">
        <f>INT(G5/10)</f>
        <v>#VALUE!</v>
      </c>
      <c r="W5" s="8" t="e">
        <f>ROUND(G5-V5*10,0)</f>
        <v>#VALUE!</v>
      </c>
      <c r="X5" s="8" t="e">
        <f>IF(M5=0,"",IF(M5=1,"",IF(M5=2,"deux ",IF(M5=3,"trois ",IF(M5=4,"quatre ",IF(M5=5,"cinq ",AQ5))))))</f>
        <v>#VALUE!</v>
      </c>
      <c r="Y5" s="6" t="e">
        <f>IF(M5=0,"",IF(M5&lt;2,"cent ",AR5))</f>
        <v>#VALUE!</v>
      </c>
      <c r="Z5" s="6" t="e">
        <f>IF(N5=1,AS5,IF(N5=7,BM5,IF(N5=9,CC5,CL5)))</f>
        <v>#VALUE!</v>
      </c>
      <c r="AA5" s="6" t="e">
        <f>IF(H5=11,"",IF(H5=12,"",IF(H5=13,"",IF(H5=14,"",IF(H5=15,"",IF(H5=16,"",AT5))))))</f>
        <v>#VALUE!</v>
      </c>
      <c r="AB5" s="6" t="e">
        <f>IF(D5=0,"",IF(D5&lt;2,"million ","millions "))</f>
        <v>#VALUE!</v>
      </c>
      <c r="AC5" s="8" t="e">
        <f>IF(I5=1,"",IF(P5=0,"",IF(P5=1,"",IF(P5=2,"deux ",IF(P5=3,"trois ",IF(P5=4,"quatre ",IF(P5=5,"cinq ",AU5)))))))</f>
        <v>#VALUE!</v>
      </c>
      <c r="AD5" s="8" t="e">
        <f>IF(P5=0,"",IF(P5&lt;2,"cent ",AV5))</f>
        <v>#VALUE!</v>
      </c>
      <c r="AE5" s="8" t="e">
        <f>IF(Q5=1,AW5,IF(Q5=7,BO5,IF(Q5=9,CD5,CM5)))</f>
        <v>#VALUE!</v>
      </c>
      <c r="AF5" s="8" t="e">
        <f>IF(E5=1,"",AX5)</f>
        <v>#VALUE!</v>
      </c>
      <c r="AG5" s="8" t="e">
        <f>IF(E5&gt;0,"mille ","")</f>
        <v>#VALUE!</v>
      </c>
      <c r="AH5" s="8" t="e">
        <f>IF(INT(B5)=0,"zéro ",IF(S5=0,"",IF(S5=1,"",IF(S5=2,"deux ",IF(S5=3,"trois ",IF(S5=4,"quatre ",IF(S5=5,"cinq ",AY5)))))))</f>
        <v>#VALUE!</v>
      </c>
      <c r="AI5" s="8" t="e">
        <f>IF(S5=0,"",IF(S5&lt;2,"cent ",AZ5))</f>
        <v>#VALUE!</v>
      </c>
      <c r="AJ5" s="8" t="e">
        <f>IF(T5=1,BA5,IF(T5=7,BQ5,IF(T5=9,CF5,CN5)))</f>
        <v>#VALUE!</v>
      </c>
      <c r="AK5" s="8" t="e">
        <f>IF(K5=11,"",IF(K5=12,"",IF(K5=13,"",IF(K5=14,"",IF(K5=15,"",IF(K5=16,"",BB5))))))</f>
        <v>#VALUE!</v>
      </c>
      <c r="AL5" s="8" t="s">
        <v>38</v>
      </c>
      <c r="AM5" s="8" t="e">
        <f>IF(G5&gt;0," et ","")</f>
        <v>#VALUE!</v>
      </c>
      <c r="AN5" s="8" t="e">
        <f>IF(V5=1,BC5,IF(V5=7,BS5,IF(V5=9,CG5,CO5)))</f>
        <v>#VALUE!</v>
      </c>
      <c r="AO5" s="8" t="e">
        <f>IF(L5=11,"",IF(L5=12,"",IF(L5=13,"",IF(L5=14,"",IF(L5=15,"",IF(L5=16,"",BD5))))))</f>
        <v>#VALUE!</v>
      </c>
      <c r="AP5" s="8" t="e">
        <f>IF(G5=0," ",IF(G5&lt;2," cent"," cents"))</f>
        <v>#VALUE!</v>
      </c>
      <c r="AQ5" s="8" t="e">
        <f>IF(D5=0," ",IF(M5=6,"six ",IF(M5=7,"sept ",IF(M5=8,"huit ",IF(M5=9,"neuf ",)))))</f>
        <v>#VALUE!</v>
      </c>
      <c r="AR5" s="8" t="e">
        <f>IF(H5&gt;0,"cent ", "cents ")</f>
        <v>#VALUE!</v>
      </c>
      <c r="AS5" s="8" t="e">
        <f>IF(H5=10,"dix ",IF(H5=11,"onze ",IF(H5=12,"douze ",IF(H5=13,"treize ",IF(H5=14,"quatorze ",IF(H5=15,"quinze ",BE5))))))</f>
        <v>#VALUE!</v>
      </c>
      <c r="AT5" s="8" t="e">
        <f>IF(H5=17,"",IF(H5=18,"",IF(H5=19,"",BF5)))</f>
        <v>#VALUE!</v>
      </c>
      <c r="AU5" s="8" t="e">
        <f>IF(P5=6,"six ",IF(P5=7,"sept ",IF(P5=8,"huit ",IF(P5=9,"neuf ",))))</f>
        <v>#VALUE!</v>
      </c>
      <c r="AV5" s="8" t="e">
        <f>IF(J5&gt;0,"cent ", "cents ")</f>
        <v>#VALUE!</v>
      </c>
      <c r="AW5" s="8" t="e">
        <f>IF(J5=10,"dix ",IF(J5=11,"onze ",IF(J5=12,"douze ",IF(J5=13,"treize ",IF(J5=14,"quatorze ",IF(J5=15,"quinze ",BG5))))))</f>
        <v>#VALUE!</v>
      </c>
      <c r="AX5" s="8" t="e">
        <f>IF(J5=11,"",IF(J5=12,"",IF(J5=13,"",IF(J5=14,"",IF(J5=15,"",IF(J5=16,"",BH5))))))</f>
        <v>#VALUE!</v>
      </c>
      <c r="AY5" s="8" t="e">
        <f>IF(S5=6,"six ",IF(S5=7,"sept ",IF(S5=8,"huit ",IF(S5=9,"neuf ",))))</f>
        <v>#VALUE!</v>
      </c>
      <c r="AZ5" s="8" t="e">
        <f>IF(K5&gt;0,"cent ", "cents ")</f>
        <v>#VALUE!</v>
      </c>
      <c r="BA5" s="8" t="e">
        <f>IF(K5=10,"dix ",IF(K5=11,"onze ",IF(K5=12,"douze ",IF(K5=13,"treize ",IF(K5=14,"quatorze ",IF(K5=15,"quinze ",BI5))))))</f>
        <v>#VALUE!</v>
      </c>
      <c r="BB5" s="8" t="e">
        <f>IF(K5=17,"",IF(K5=18,"",IF(K5=19,"",BJ5)))</f>
        <v>#VALUE!</v>
      </c>
      <c r="BC5" s="8" t="e">
        <f>IF(L5=10,"dix ",IF(L5=11,"onze ",IF(L5=12,"douze ",IF(L5=13,"treize ",IF(L5=14,"quatorze ",IF(L5=15,"quinze ",BK5))))))</f>
        <v>#VALUE!</v>
      </c>
      <c r="BD5" s="8" t="e">
        <f>IF(L5=17,"",IF(L5=18,"",IF(L5=19,"",BL5)))</f>
        <v>#VALUE!</v>
      </c>
      <c r="BE5" s="8" t="e">
        <f>IF(H5=16,"seize ",IF(H5=17,"dix-sept ",IF(H5=18,"dix-huit ",IF(H5=19,"dix-neuf ",BM5))))</f>
        <v>#VALUE!</v>
      </c>
      <c r="BF5" s="8" t="e">
        <f>IF(H5=21,"et un ",IF(H5=31,"et un ",IF(H5=41,"et un ",IF(H5=51,"et un ",IF(H5=61,"et un ",BN5)))))</f>
        <v>#VALUE!</v>
      </c>
      <c r="BG5" s="8" t="e">
        <f>IF(J5=16,"seize ",IF(J5=17,"dix-sept ",IF(J5=18,"dix-huit ",IF(J5=19,"dix-neuf ",BO5))))</f>
        <v>#VALUE!</v>
      </c>
      <c r="BH5" s="8" t="e">
        <f>IF(J5=17,"",IF(J5=18,"",IF(J5=19,"",BP5)))</f>
        <v>#VALUE!</v>
      </c>
      <c r="BI5" s="8" t="e">
        <f>IF(K5=16,"seize ",IF(K5=17,"dix-sept ",IF(K5=18,"dix-huit ",IF(K5=19,"dix-neuf ",BQ5))))</f>
        <v>#VALUE!</v>
      </c>
      <c r="BJ5" s="8" t="e">
        <f>IF(K5=21,"et un ",IF(K5=31,"et un ",IF(K5=41,"et un ",IF(K5=51,"et un ",IF(K5=61,"et un ",BR5)))))</f>
        <v>#VALUE!</v>
      </c>
      <c r="BK5" s="8" t="e">
        <f>IF(L5=16,"seize ",IF(L5=17,"dix-sept ",IF(L5=18,"dix-huit ",IF(L5=19,"dix-neuf ",BS5))))</f>
        <v>#VALUE!</v>
      </c>
      <c r="BL5" s="8" t="e">
        <f>IF(L5=21,"et un ",IF(L5=31,"et un ",IF(L5=41,"et un ",IF(L5=51,"et un ",IF(L5=61,"et un ",BT5)))))</f>
        <v>#VALUE!</v>
      </c>
      <c r="BM5" s="8" t="e">
        <f>IF(H5=70,"soixante-dix ",IF(H5=71,"soixante et onze ",IF(H5=72,"soixante-douze ",IF(H5=73,"soixante-treize ",IF(H5=74,"soixante-quatorze ",IF(H5=75,"soixante-quinze ",BU5))))))</f>
        <v>#VALUE!</v>
      </c>
      <c r="BN5" s="8" t="e">
        <f>IF(N5=9,"",IF(N5=7,"",IF(O5=0,"",IF(O5=1,"un ",IF(O5=2,"deux ",IF(O5=3,"trois ",IF(O5=4,"quatre ",IF(O5=5,"cinq ",BV5))))))))</f>
        <v>#VALUE!</v>
      </c>
      <c r="BO5" s="8" t="e">
        <f>IF(J5=70,"soixante-dix ",IF(J5=71,"soixante et onze ",IF(J5=72,"soixante-douze ",IF(J5=73,"soixante-treize ",IF(J5=74,"soixante-quatorze ",IF(J5=75,"soixante-quinze ",BW5))))))</f>
        <v>#VALUE!</v>
      </c>
      <c r="BP5" s="8" t="e">
        <f>IF(J5=21,"et un ",IF(J5=31,"et un ",IF(J5=41,"et un ",IF(J5=51,"et un ",IF(J5=61,"et un ",BX5)))))</f>
        <v>#VALUE!</v>
      </c>
      <c r="BQ5" s="8" t="e">
        <f>IF(K5=70,"soixante-dix ",IF(K5=71,"soixante et onze ",IF(K5=72,"soixante-douze ",IF(K5=73,"soixante-treize ",IF(K5=74,"soixante-quatorze ",IF(K5=75,"soixante-quinze ",BY5))))))</f>
        <v>#VALUE!</v>
      </c>
      <c r="BR5" s="8" t="e">
        <f>IF(T5=9,"",IF(T5=7,"",IF(U5=0,"",IF(U5=1,"un ",IF(U5=2,"deux ",IF(U5=3,"trois ",IF(U5=4,"quatre ",IF(U5=5,"cinq ",BZ5))))))))</f>
        <v>#VALUE!</v>
      </c>
      <c r="BS5" s="8" t="e">
        <f>IF(L5=70,"soixante-dix ",IF(L5=71,"soixante et onze ",IF(L5=72,"soixante-douze ",IF(L5=73,"soixante-treize ",IF(L5=74,"soixante-quatorze ",IF(L5=75,"soixante-quinze ",CA5))))))</f>
        <v>#VALUE!</v>
      </c>
      <c r="BT5" s="8" t="e">
        <f>IF(V5=9,"",IF(V5=7,"",IF(W5=0,"",IF(W5=1,"un ",IF(W5=2,"deux ",IF(W5=3,"trois ",IF(W5=4,"quatre ",IF(W5=5,"cinq ",CB5))))))))</f>
        <v>#VALUE!</v>
      </c>
      <c r="BU5" s="8" t="e">
        <f>IF(H5=76,"soixante-seize ",IF(H5=77,"soixante-dix-sept ",IF(H5=78,"soixante-dix-huit ",IF(H5=79,"soixante-dix-neuf ",CC5))))</f>
        <v>#VALUE!</v>
      </c>
      <c r="BV5" s="8" t="e">
        <f>IF(N5=9,"",IF(O5=6,"six ",IF(O5=7,"sept ",IF(O5=8,"huit ",IF(O5=9,"neuf ",)))))</f>
        <v>#VALUE!</v>
      </c>
      <c r="BW5" s="8" t="e">
        <f>IF(J5=76,"soixante-seize ",IF(J5=77,"soixante-dix-sept ",IF(J5=78,"soixante-dix-huit ",IF(J5=79,"soixante-dix-neuf ",CD5))))</f>
        <v>#VALUE!</v>
      </c>
      <c r="BX5" s="8" t="e">
        <f>IF(Q5=9,"",IF(Q5=7,"",IF(R5=0,"",IF(R5=1,"un ",IF(R5=2,"deux ",IF(R5=3,"trois ",IF(R5=4,"quatre ",IF(R5=5,"cinq ",CE5))))))))</f>
        <v>#VALUE!</v>
      </c>
      <c r="BY5" s="8" t="e">
        <f>IF(K5=76,"soixante-seize ",IF(K5=77,"soixante-dix-sept ",IF(K5=78,"soixante-dix-huit ",IF(K5=79,"soixante-dix-neuf ",CF5))))</f>
        <v>#VALUE!</v>
      </c>
      <c r="BZ5" s="8" t="e">
        <f>IF(T5=9,"",IF(U5=6,"six ",IF(U5=7,"sept ",IF(U5=8,"huit ",IF(U5=9,"neuf ",)))))</f>
        <v>#VALUE!</v>
      </c>
      <c r="CA5" s="8" t="e">
        <f>IF(L5=76,"soixante-seize ",IF(L5=77,"soixante-dix-sept ",IF(L5=78,"soixante-dix-huit ",IF(L5=79,"soixante-dix-neuf ",CG5))))</f>
        <v>#VALUE!</v>
      </c>
      <c r="CB5" s="8" t="e">
        <f>IF(V5=9,"",IF(W5=6,"six ",IF(W5=7,"sept ",IF(W5=8,"huit ",IF(W5=9,"neuf ",)))))</f>
        <v>#VALUE!</v>
      </c>
      <c r="CC5" s="8" t="e">
        <f>IF(H5=90,"quatre-vingt-dix ",IF(H5=91,"quatre-vingt-onze ",IF(H5=92,"quatre-vingt-douze ",IF(H5=93,"quatre-vingt-treize ",IF(H5=94,"quatre-vingt-quatorze ",IF(H5=95,"quatre-vingt-quinze ",CH5))))))</f>
        <v>#VALUE!</v>
      </c>
      <c r="CD5" s="8" t="e">
        <f>IF(J5=90,"quatre-vingt-dix ",IF(J5=91,"quatre-vingt-onze ",IF(J5=92,"quatre-vingt-douze ",IF(J5=93,"quatre-vingt-treize ",IF(J5=94,"quatre-vingt-quatorze ",IF(J5=95,"quatre-vingt-quinze ",CI5))))))</f>
        <v>#VALUE!</v>
      </c>
      <c r="CE5" s="8" t="e">
        <f>IF(Q5=9,"",IF(R5=6,"six ",IF(R5=7,"sept ",IF(R5=8,"huit ",IF(R5=9,"neuf ",)))))</f>
        <v>#VALUE!</v>
      </c>
      <c r="CF5" s="8" t="e">
        <f>IF(K5=90,"quatre-vingt-dix ",IF(K5=91,"quatre-vingt-onze ",IF(K5=92,"quatre-vingt-douze ",IF(K5=93,"quatre-vingt-treize ",IF(K5=94,"quatre-vingt-quatorze ",IF(K5=95,"quatre-vingt-quinze ",CJ5))))))</f>
        <v>#VALUE!</v>
      </c>
      <c r="CG5" s="8" t="e">
        <f>IF(L5=90,"quatre-vingt-dix ",IF(L5=91,"quatre-vingt-onze ",IF(L5=92,"quatre-vingt-douze ",IF(L5=93,"quatre-vingt-treize ",IF(L5=94,"quatre-vingt-quatorze ",IF(L5=95,"quatre-vingt-quinze ",CK5))))))</f>
        <v>#VALUE!</v>
      </c>
      <c r="CH5" s="8" t="e">
        <f>IF(H5=96,"quatre-vingt-seize ",IF(H5=97,"quatre-vingt-dix-sept ",IF(H5=98,"quatre-vingt-dix-huit ",IF(H5=99,"quatre-vingt-dix-neuf ",CL5))))</f>
        <v>#VALUE!</v>
      </c>
      <c r="CI5" s="8" t="e">
        <f>IF(J5=96,"quatre-vingt-seize ",IF(J5=97,"quatre-vingt-dix-sept ",IF(J5=98,"quatre-vingt-dix-huit ",IF(J5=99,"quatre-vingt-dix-neuf ",CM5))))</f>
        <v>#VALUE!</v>
      </c>
      <c r="CJ5" s="8" t="e">
        <f>IF(K5=96,"quatre-vingt-seize ",IF(K5=97,"quatre-vingt-dix-sept ",IF(K5=98,"quatre-vingt-dix-huit ",IF(K5=99,"quatre-vingt-dix-neuf ",CN5))))</f>
        <v>#VALUE!</v>
      </c>
      <c r="CK5" s="8" t="e">
        <f>IF(L5=96,"quatre-vingt-seize ",IF(L5=97,"quatre-vingt-dix-sept ",IF(L5=98,"quatre-vingt-dix-huit ",IF(L5=99,"quatre-vingt-dix-neuf ",CO5))))</f>
        <v>#VALUE!</v>
      </c>
      <c r="CL5" s="8" t="e">
        <f>IF(N5=2,"vingt ",IF(N5=3,"trente ",IF(N5=4,"quarante ",IF(N5=5,"cinquante ",CP5))))</f>
        <v>#VALUE!</v>
      </c>
      <c r="CM5" s="8" t="e">
        <f>IF(Q5=2,"vingt ",IF(Q5=3,"trente ",IF(Q5=4,"quarante ",IF(Q5=5,"cinquante ",CQ5))))</f>
        <v>#VALUE!</v>
      </c>
      <c r="CN5" s="8" t="e">
        <f>IF(T5=2,"vingt ",IF(T5=3,"trente ",IF(T5=4,"quarante ",IF(T5=5,"cinquante ",CR5))))</f>
        <v>#VALUE!</v>
      </c>
      <c r="CO5" s="8" t="e">
        <f>IF(V5=2,"vingt ",IF(V5=3,"trente ",IF(V5=4,"quarante ",IF(V5=5,"cinquante ",CS5))))</f>
        <v>#VALUE!</v>
      </c>
      <c r="CP5" s="8" t="e">
        <f>IF(N5=6,"soixante ",IF(H5=80,"quatre-vingts ",IF(N5=8,"quatre-vingt-","")))</f>
        <v>#VALUE!</v>
      </c>
      <c r="CQ5" s="8" t="e">
        <f>IF(Q5=6,"soixante ",IF(J5=80,"quatre-vingts ",IF(Q5=8,"quatre-vingt-","")))</f>
        <v>#VALUE!</v>
      </c>
      <c r="CR5" s="8" t="e">
        <f>IF(T5=6,"soixante ",IF(K5=80,"quatre-vingts ",IF(T5=8,"quatre-vingt-","")))</f>
        <v>#VALUE!</v>
      </c>
      <c r="CS5" s="8" t="e">
        <f>IF(V5=6,"soixante ",IF(L5=80,"quatre-vingts ",IF(V5=8,"quatre-vingt-","")))</f>
        <v>#VALUE!</v>
      </c>
      <c r="CU5" s="8" t="e">
        <f>(X5&amp;Y5&amp;Z5&amp;AA5&amp;AB5&amp;AC5&amp;AD5&amp;AE5&amp;AF5&amp;AG5&amp;AH5&amp;AI5&amp;AJ5&amp;AK5&amp;AL5&amp;AM5&amp;AN5&amp;AO5&amp;AP5)</f>
        <v>#VALUE!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J32"/>
  <sheetViews>
    <sheetView tabSelected="1" topLeftCell="C3" workbookViewId="0">
      <selection activeCell="F12" sqref="F12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9.42578125" style="50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6384" width="11.42578125" style="50"/>
  </cols>
  <sheetData>
    <row r="2" spans="4:10" ht="15.75" thickBot="1" x14ac:dyDescent="0.3">
      <c r="J2" s="51"/>
    </row>
    <row r="3" spans="4:10" x14ac:dyDescent="0.25">
      <c r="D3" s="98"/>
      <c r="E3" s="99"/>
      <c r="F3" s="99"/>
      <c r="G3" s="99"/>
      <c r="H3" s="99"/>
      <c r="I3" s="100"/>
      <c r="J3" s="51"/>
    </row>
    <row r="4" spans="4:10" x14ac:dyDescent="0.25">
      <c r="D4" s="101"/>
      <c r="E4" s="102"/>
      <c r="F4" s="102"/>
      <c r="G4" s="102"/>
      <c r="H4" s="102"/>
      <c r="I4" s="103"/>
      <c r="J4" s="51"/>
    </row>
    <row r="5" spans="4:10" x14ac:dyDescent="0.25">
      <c r="D5" s="101"/>
      <c r="E5" s="102"/>
      <c r="F5" s="102"/>
      <c r="G5" s="102"/>
      <c r="H5" s="102"/>
      <c r="I5" s="103"/>
      <c r="J5" s="51"/>
    </row>
    <row r="6" spans="4:10" ht="15.75" thickBot="1" x14ac:dyDescent="0.3">
      <c r="D6" s="104"/>
      <c r="E6" s="105"/>
      <c r="F6" s="105"/>
      <c r="G6" s="105"/>
      <c r="H6" s="105"/>
      <c r="I6" s="106"/>
      <c r="J6" s="51"/>
    </row>
    <row r="7" spans="4:10" ht="15.75" thickBot="1" x14ac:dyDescent="0.3">
      <c r="D7" s="52"/>
      <c r="E7" s="53" t="s">
        <v>147</v>
      </c>
      <c r="F7" s="54" t="s">
        <v>168</v>
      </c>
      <c r="G7" s="54" t="s">
        <v>148</v>
      </c>
      <c r="H7" s="55" t="s">
        <v>149</v>
      </c>
      <c r="I7" s="56" t="s">
        <v>150</v>
      </c>
      <c r="J7" s="51"/>
    </row>
    <row r="8" spans="4:10" ht="15.75" x14ac:dyDescent="0.25">
      <c r="D8" s="57" t="s">
        <v>151</v>
      </c>
      <c r="E8" s="58"/>
      <c r="F8" s="59"/>
      <c r="G8" s="59">
        <f>F8/1.19</f>
        <v>0</v>
      </c>
      <c r="H8" s="59"/>
      <c r="I8" s="60"/>
      <c r="J8" s="51"/>
    </row>
    <row r="9" spans="4:10" ht="15.75" x14ac:dyDescent="0.25">
      <c r="D9" s="61" t="s">
        <v>152</v>
      </c>
      <c r="E9" s="62">
        <v>84</v>
      </c>
      <c r="F9" s="59"/>
      <c r="G9" s="59">
        <f>F9</f>
        <v>0</v>
      </c>
      <c r="H9" s="59"/>
      <c r="I9" s="60"/>
      <c r="J9" s="51"/>
    </row>
    <row r="10" spans="4:10" ht="15.75" x14ac:dyDescent="0.25">
      <c r="D10" s="61" t="s">
        <v>153</v>
      </c>
      <c r="E10" s="58"/>
      <c r="F10" s="59"/>
      <c r="G10" s="59">
        <f>F10</f>
        <v>0</v>
      </c>
      <c r="H10" s="59"/>
      <c r="I10" s="60"/>
      <c r="J10" s="51"/>
    </row>
    <row r="11" spans="4:10" ht="15.75" x14ac:dyDescent="0.25">
      <c r="D11" s="63" t="s">
        <v>154</v>
      </c>
      <c r="E11" s="64"/>
      <c r="F11" s="65"/>
      <c r="G11" s="65">
        <f t="shared" ref="G11:G16" si="0">F11/1.19</f>
        <v>0</v>
      </c>
      <c r="H11" s="59"/>
      <c r="I11" s="60"/>
      <c r="J11" s="51"/>
    </row>
    <row r="12" spans="4:10" ht="15.75" x14ac:dyDescent="0.25">
      <c r="D12" s="63" t="s">
        <v>155</v>
      </c>
      <c r="E12" s="64"/>
      <c r="F12" s="65"/>
      <c r="G12" s="65">
        <f t="shared" si="0"/>
        <v>0</v>
      </c>
      <c r="H12" s="59"/>
      <c r="I12" s="60"/>
      <c r="J12" s="51"/>
    </row>
    <row r="13" spans="4:10" ht="15.75" x14ac:dyDescent="0.25">
      <c r="D13" s="63" t="s">
        <v>169</v>
      </c>
      <c r="E13" s="64"/>
      <c r="F13" s="65"/>
      <c r="G13" s="65">
        <f t="shared" si="0"/>
        <v>0</v>
      </c>
      <c r="H13" s="59"/>
      <c r="I13" s="60"/>
      <c r="J13" s="51"/>
    </row>
    <row r="14" spans="4:10" ht="15.75" x14ac:dyDescent="0.25">
      <c r="D14" s="63" t="s">
        <v>170</v>
      </c>
      <c r="E14" s="64"/>
      <c r="F14" s="65"/>
      <c r="G14" s="65">
        <f t="shared" si="0"/>
        <v>0</v>
      </c>
      <c r="H14" s="59"/>
      <c r="I14" s="60"/>
      <c r="J14" s="51"/>
    </row>
    <row r="15" spans="4:10" ht="15.75" x14ac:dyDescent="0.25">
      <c r="D15" s="66" t="s">
        <v>156</v>
      </c>
      <c r="E15" s="67">
        <v>0.25</v>
      </c>
      <c r="F15" s="68">
        <f>F8*E15</f>
        <v>0</v>
      </c>
      <c r="G15" s="68">
        <f t="shared" si="0"/>
        <v>0</v>
      </c>
      <c r="H15" s="59"/>
      <c r="I15" s="60"/>
      <c r="J15" s="51"/>
    </row>
    <row r="16" spans="4:10" ht="15.75" x14ac:dyDescent="0.25">
      <c r="D16" s="66" t="s">
        <v>157</v>
      </c>
      <c r="E16" s="67">
        <v>0.25</v>
      </c>
      <c r="F16" s="81">
        <f>E16*F12</f>
        <v>0</v>
      </c>
      <c r="G16" s="68">
        <f t="shared" si="0"/>
        <v>0</v>
      </c>
      <c r="H16" s="59"/>
      <c r="I16" s="60"/>
      <c r="J16" s="51"/>
    </row>
    <row r="17" spans="4:10" ht="18.75" x14ac:dyDescent="0.25">
      <c r="D17" s="107" t="s">
        <v>158</v>
      </c>
      <c r="E17" s="108"/>
      <c r="F17" s="82">
        <f>(F8+F9+F10+F12+F11)-(F15+F16)</f>
        <v>0</v>
      </c>
      <c r="G17" s="82">
        <f>(G8+G9+G10+G12+G11)-(G15+G16)</f>
        <v>0</v>
      </c>
      <c r="H17" s="59"/>
      <c r="I17" s="60"/>
      <c r="J17" s="51"/>
    </row>
    <row r="18" spans="4:10" ht="15.75" x14ac:dyDescent="0.25">
      <c r="D18" s="69" t="s">
        <v>159</v>
      </c>
      <c r="E18" s="70"/>
      <c r="F18" s="71">
        <v>0</v>
      </c>
      <c r="G18" s="71">
        <f>F18</f>
        <v>0</v>
      </c>
      <c r="H18" s="59"/>
      <c r="I18" s="60"/>
      <c r="J18" s="51"/>
    </row>
    <row r="19" spans="4:10" ht="15.75" x14ac:dyDescent="0.25">
      <c r="D19" s="72" t="s">
        <v>160</v>
      </c>
      <c r="E19" s="67">
        <v>0.15</v>
      </c>
      <c r="F19" s="83" t="str">
        <f>IFERROR((F22-F17)*F18/(F18+(ROUND(F18*E19,2))),"")</f>
        <v/>
      </c>
      <c r="G19" s="83" t="str">
        <f>IFERROR((G22-G17)*G18/(G18+(ROUND(G18*E19,2))),"")</f>
        <v/>
      </c>
      <c r="H19" s="59"/>
      <c r="I19" s="60"/>
      <c r="J19" s="51"/>
    </row>
    <row r="20" spans="4:10" ht="15.75" x14ac:dyDescent="0.25">
      <c r="D20" s="72" t="s">
        <v>161</v>
      </c>
      <c r="E20" s="67">
        <v>0.25</v>
      </c>
      <c r="F20" s="83" t="str">
        <f>IFERROR((F22-F17)*F18/(F18+ROUND(F18*E20,2)),"")</f>
        <v/>
      </c>
      <c r="G20" s="83" t="str">
        <f>IFERROR((G22-G17)*G18/(G18+ROUND(G18*E20,2)),"")</f>
        <v/>
      </c>
      <c r="H20" s="59"/>
      <c r="I20" s="60"/>
      <c r="J20" s="51"/>
    </row>
    <row r="21" spans="4:10" ht="15.75" x14ac:dyDescent="0.25">
      <c r="D21" s="72" t="s">
        <v>171</v>
      </c>
      <c r="E21" s="67"/>
      <c r="F21" s="83" t="str">
        <f>IFERROR((F17)*F13/F14,"")</f>
        <v/>
      </c>
      <c r="G21" s="83" t="str">
        <f>IFERROR((G17)*G13/G14,"")</f>
        <v/>
      </c>
      <c r="H21" s="59"/>
      <c r="I21" s="60"/>
      <c r="J21" s="51"/>
    </row>
    <row r="22" spans="4:10" ht="15.75" x14ac:dyDescent="0.25">
      <c r="D22" s="73" t="s">
        <v>140</v>
      </c>
      <c r="E22" s="67">
        <v>0.1</v>
      </c>
      <c r="F22" s="68">
        <f>F17*E22</f>
        <v>0</v>
      </c>
      <c r="G22" s="68">
        <f>G17*E22</f>
        <v>0</v>
      </c>
      <c r="H22" s="59"/>
      <c r="I22" s="60"/>
      <c r="J22" s="51"/>
    </row>
    <row r="23" spans="4:10" ht="15.75" x14ac:dyDescent="0.25">
      <c r="D23" s="74" t="s">
        <v>162</v>
      </c>
      <c r="E23" s="58"/>
      <c r="F23" s="59">
        <v>200</v>
      </c>
      <c r="G23" s="59">
        <v>200</v>
      </c>
      <c r="H23" s="59"/>
      <c r="I23" s="60"/>
      <c r="J23" s="51"/>
    </row>
    <row r="24" spans="4:10" ht="16.5" thickBot="1" x14ac:dyDescent="0.3">
      <c r="D24" s="74" t="s">
        <v>163</v>
      </c>
      <c r="E24" s="58"/>
      <c r="F24" s="84" t="str">
        <f>IFERROR((F17-F22)+F19,"")</f>
        <v/>
      </c>
      <c r="G24" s="84" t="str">
        <f>IFERROR((G17-G22)+G19,"")</f>
        <v/>
      </c>
      <c r="H24" s="75">
        <f>SUM(H8:H23)</f>
        <v>0</v>
      </c>
      <c r="I24" s="76">
        <f>SUM(I8:I23)</f>
        <v>0</v>
      </c>
      <c r="J24" s="51"/>
    </row>
    <row r="25" spans="4:10" ht="15.75" x14ac:dyDescent="0.25">
      <c r="D25" s="74" t="s">
        <v>164</v>
      </c>
      <c r="E25" s="58"/>
      <c r="F25" s="84" t="str">
        <f>IFERROR((F17-F22)+F20,"")</f>
        <v/>
      </c>
      <c r="G25" s="85" t="str">
        <f>IFERROR((G17-G22)+G20,"")</f>
        <v/>
      </c>
      <c r="H25" s="109"/>
      <c r="I25" s="110"/>
      <c r="J25" s="51"/>
    </row>
    <row r="26" spans="4:10" ht="15.75" x14ac:dyDescent="0.25">
      <c r="D26" s="74" t="s">
        <v>172</v>
      </c>
      <c r="E26" s="58"/>
      <c r="F26" s="84" t="str">
        <f>IFERROR(F17-F21,"")</f>
        <v/>
      </c>
      <c r="G26" s="84" t="str">
        <f>IFERROR(G17-G21,"")</f>
        <v/>
      </c>
      <c r="H26" s="111"/>
      <c r="I26" s="112"/>
      <c r="J26" s="51"/>
    </row>
    <row r="27" spans="4:10" ht="18.75" x14ac:dyDescent="0.25">
      <c r="D27" s="77" t="s">
        <v>165</v>
      </c>
      <c r="E27" s="78"/>
      <c r="F27" s="86" t="str">
        <f>IFERROR(F17-F22+F23-F24,"")</f>
        <v/>
      </c>
      <c r="G27" s="87" t="str">
        <f>IFERROR(G17-G22+G23-G24,"")</f>
        <v/>
      </c>
      <c r="H27" s="111"/>
      <c r="I27" s="112"/>
      <c r="J27" s="51"/>
    </row>
    <row r="28" spans="4:10" ht="18.75" x14ac:dyDescent="0.25">
      <c r="D28" s="77" t="s">
        <v>166</v>
      </c>
      <c r="E28" s="78"/>
      <c r="F28" s="86" t="str">
        <f>IFERROR(F17-F22+F23-F25,"")</f>
        <v/>
      </c>
      <c r="G28" s="87" t="str">
        <f>IFERROR(G17-G22+G23-G25,"")</f>
        <v/>
      </c>
      <c r="H28" s="111"/>
      <c r="I28" s="112"/>
      <c r="J28" s="51"/>
    </row>
    <row r="29" spans="4:10" ht="18.75" x14ac:dyDescent="0.25">
      <c r="D29" s="77" t="s">
        <v>173</v>
      </c>
      <c r="E29" s="88"/>
      <c r="F29" s="89" t="str">
        <f>IFERROR(F17-F22+F23-F26,"")</f>
        <v/>
      </c>
      <c r="G29" s="89" t="str">
        <f>IFERROR(G17-G22+G23-G26,"")</f>
        <v/>
      </c>
      <c r="H29" s="111"/>
      <c r="I29" s="112"/>
      <c r="J29" s="51"/>
    </row>
    <row r="30" spans="4:10" ht="19.5" thickBot="1" x14ac:dyDescent="0.3">
      <c r="D30" s="79" t="s">
        <v>167</v>
      </c>
      <c r="E30" s="80"/>
      <c r="F30" s="90">
        <f>F17-F22+F23</f>
        <v>200</v>
      </c>
      <c r="G30" s="91">
        <f>G17-G22+G23</f>
        <v>200</v>
      </c>
      <c r="H30" s="111"/>
      <c r="I30" s="112"/>
      <c r="J30" s="51"/>
    </row>
    <row r="31" spans="4:10" x14ac:dyDescent="0.25">
      <c r="D31" s="92"/>
      <c r="E31" s="93"/>
      <c r="F31" s="93"/>
      <c r="G31" s="93"/>
      <c r="H31" s="93"/>
      <c r="I31" s="93"/>
      <c r="J31" s="94"/>
    </row>
    <row r="32" spans="4:10" ht="15.75" thickBot="1" x14ac:dyDescent="0.3">
      <c r="D32" s="95"/>
      <c r="E32" s="96"/>
      <c r="F32" s="96"/>
      <c r="G32" s="96"/>
      <c r="H32" s="96"/>
      <c r="I32" s="96"/>
      <c r="J32" s="97"/>
    </row>
  </sheetData>
  <mergeCells count="4">
    <mergeCell ref="D31:J32"/>
    <mergeCell ref="D3:I6"/>
    <mergeCell ref="D17:E17"/>
    <mergeCell ref="H25:I30"/>
  </mergeCells>
  <conditionalFormatting sqref="E15">
    <cfRule type="dataBar" priority="5">
      <dataBar>
        <cfvo type="min"/>
        <cfvo type="max"/>
        <color rgb="FF638EC6"/>
      </dataBar>
    </cfRule>
  </conditionalFormatting>
  <conditionalFormatting sqref="E16">
    <cfRule type="dataBar" priority="4">
      <dataBar>
        <cfvo type="min"/>
        <cfvo type="max"/>
        <color rgb="FF638EC6"/>
      </dataBar>
    </cfRule>
  </conditionalFormatting>
  <conditionalFormatting sqref="E19:E21">
    <cfRule type="dataBar" priority="3">
      <dataBar>
        <cfvo type="min"/>
        <cfvo type="max"/>
        <color rgb="FF63C384"/>
      </dataBar>
    </cfRule>
  </conditionalFormatting>
  <conditionalFormatting sqref="E15:E16">
    <cfRule type="dataBar" priority="2">
      <dataBar>
        <cfvo type="min"/>
        <cfvo type="max"/>
        <color rgb="FFFFB628"/>
      </dataBar>
    </cfRule>
  </conditionalFormatting>
  <conditionalFormatting sqref="E22">
    <cfRule type="dataBar" priority="1">
      <dataBar>
        <cfvo type="min"/>
        <cfvo type="max"/>
        <color rgb="FFFF555A"/>
      </dataBar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workbookViewId="0">
      <selection activeCell="J8" sqref="J8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32"/>
      <c r="C1" s="132"/>
      <c r="F1" s="18" t="s">
        <v>9</v>
      </c>
      <c r="G1" s="9">
        <f ca="1">TODAY()</f>
        <v>43734</v>
      </c>
    </row>
    <row r="2" spans="2:30" x14ac:dyDescent="0.25">
      <c r="B2" s="132"/>
      <c r="C2" s="132"/>
      <c r="D2" s="135" t="s">
        <v>11</v>
      </c>
      <c r="E2" s="135"/>
    </row>
    <row r="3" spans="2:30" x14ac:dyDescent="0.25">
      <c r="B3" s="132"/>
      <c r="C3" s="132"/>
      <c r="D3" s="135" t="s">
        <v>12</v>
      </c>
      <c r="E3" s="135"/>
      <c r="AD3" t="s">
        <v>32</v>
      </c>
    </row>
    <row r="4" spans="2:30" ht="24" thickBot="1" x14ac:dyDescent="0.4">
      <c r="B4" s="132"/>
      <c r="C4" s="132"/>
      <c r="D4" s="136" t="s">
        <v>29</v>
      </c>
      <c r="E4" s="136"/>
      <c r="F4" s="136"/>
      <c r="AD4" s="45" t="s">
        <v>33</v>
      </c>
    </row>
    <row r="5" spans="2:30" ht="18.75" x14ac:dyDescent="0.3">
      <c r="B5" s="137" t="s">
        <v>13</v>
      </c>
      <c r="C5" s="138"/>
      <c r="D5" s="138"/>
      <c r="E5" s="138"/>
      <c r="F5" s="138"/>
      <c r="G5" s="139"/>
      <c r="AD5" s="45" t="s">
        <v>34</v>
      </c>
    </row>
    <row r="6" spans="2:30" ht="19.5" thickBot="1" x14ac:dyDescent="0.35">
      <c r="B6" s="140" t="s">
        <v>20</v>
      </c>
      <c r="C6" s="141"/>
      <c r="D6" s="141"/>
      <c r="E6" s="141"/>
      <c r="F6" s="141"/>
      <c r="G6" s="142"/>
      <c r="AD6" s="45" t="s">
        <v>35</v>
      </c>
    </row>
    <row r="8" spans="2:30" ht="15.75" x14ac:dyDescent="0.25">
      <c r="B8" s="19" t="s">
        <v>14</v>
      </c>
      <c r="C8" s="143"/>
      <c r="D8" s="143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44"/>
      <c r="D9" s="144"/>
      <c r="E9" s="20" t="s">
        <v>19</v>
      </c>
      <c r="F9" s="21"/>
      <c r="G9" s="22"/>
    </row>
    <row r="10" spans="2:30" ht="15.75" x14ac:dyDescent="0.25">
      <c r="B10" s="19" t="s">
        <v>16</v>
      </c>
      <c r="C10" s="144"/>
      <c r="D10" s="144"/>
      <c r="E10" s="20"/>
      <c r="F10" s="20"/>
      <c r="G10" s="22"/>
    </row>
    <row r="11" spans="2:30" ht="15.75" x14ac:dyDescent="0.25">
      <c r="B11" s="19" t="s">
        <v>17</v>
      </c>
      <c r="C11" s="144"/>
      <c r="D11" s="144"/>
      <c r="E11" s="20"/>
      <c r="F11" s="47" t="s">
        <v>174</v>
      </c>
      <c r="G11" s="22"/>
    </row>
    <row r="12" spans="2:30" ht="15.75" thickBot="1" x14ac:dyDescent="0.3"/>
    <row r="13" spans="2:30" ht="15" customHeight="1" x14ac:dyDescent="0.25">
      <c r="B13" s="117" t="s">
        <v>142</v>
      </c>
      <c r="C13" s="118"/>
      <c r="D13" s="118"/>
      <c r="E13" s="118"/>
      <c r="F13" s="119" t="str">
        <f>Base!G28</f>
        <v/>
      </c>
      <c r="G13" s="120"/>
    </row>
    <row r="14" spans="2:30" ht="15" customHeight="1" x14ac:dyDescent="0.25">
      <c r="B14" s="121" t="e">
        <f>'.'!C5</f>
        <v>#VALUE!</v>
      </c>
      <c r="C14" s="122"/>
      <c r="D14" s="122"/>
      <c r="E14" s="122"/>
      <c r="F14" s="122"/>
      <c r="G14" s="123"/>
    </row>
    <row r="15" spans="2:30" ht="15" customHeight="1" x14ac:dyDescent="0.25">
      <c r="B15" s="121"/>
      <c r="C15" s="122"/>
      <c r="D15" s="122"/>
      <c r="E15" s="122"/>
      <c r="F15" s="122"/>
      <c r="G15" s="123"/>
    </row>
    <row r="16" spans="2:30" ht="15.75" customHeight="1" x14ac:dyDescent="0.25">
      <c r="B16" s="161" t="s">
        <v>30</v>
      </c>
      <c r="C16" s="162"/>
      <c r="D16" s="162"/>
      <c r="E16" s="162"/>
      <c r="F16" s="162"/>
      <c r="G16" s="163"/>
    </row>
    <row r="17" spans="2:7" ht="20.25" customHeight="1" thickBot="1" x14ac:dyDescent="0.3">
      <c r="B17" s="43" t="s">
        <v>31</v>
      </c>
      <c r="C17" s="44" t="s">
        <v>35</v>
      </c>
      <c r="D17" s="164" t="s">
        <v>36</v>
      </c>
      <c r="E17" s="164"/>
      <c r="F17" s="164"/>
      <c r="G17" s="165"/>
    </row>
    <row r="18" spans="2:7" ht="16.5" thickBot="1" x14ac:dyDescent="0.3">
      <c r="B18" s="23"/>
      <c r="C18" s="145" t="s">
        <v>8</v>
      </c>
      <c r="D18" s="146"/>
      <c r="E18" s="166">
        <f>Base!F9</f>
        <v>0</v>
      </c>
      <c r="F18" s="167"/>
      <c r="G18" s="24"/>
    </row>
    <row r="19" spans="2:7" ht="16.5" thickBot="1" x14ac:dyDescent="0.3">
      <c r="B19" s="23"/>
      <c r="C19" s="145" t="s">
        <v>0</v>
      </c>
      <c r="D19" s="146"/>
      <c r="E19" s="166">
        <f>Base!F10</f>
        <v>0</v>
      </c>
      <c r="F19" s="167"/>
      <c r="G19" s="24"/>
    </row>
    <row r="20" spans="2:7" ht="16.5" thickBot="1" x14ac:dyDescent="0.3">
      <c r="B20" s="23"/>
      <c r="C20" s="145" t="s">
        <v>3</v>
      </c>
      <c r="D20" s="146"/>
      <c r="E20" s="166">
        <f>Base!F8</f>
        <v>0</v>
      </c>
      <c r="F20" s="167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45" t="s">
        <v>4</v>
      </c>
      <c r="D22" s="146"/>
      <c r="E22" s="166"/>
      <c r="F22" s="167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45" t="s">
        <v>5</v>
      </c>
      <c r="D24" s="146"/>
      <c r="E24" s="166">
        <f>Base!F13</f>
        <v>0</v>
      </c>
      <c r="F24" s="167"/>
      <c r="G24" s="24"/>
    </row>
    <row r="25" spans="2:7" ht="16.5" thickBot="1" x14ac:dyDescent="0.3">
      <c r="B25" s="23"/>
      <c r="C25" s="124" t="s">
        <v>6</v>
      </c>
      <c r="D25" s="125"/>
      <c r="E25" s="168">
        <f>Base!F14</f>
        <v>0</v>
      </c>
      <c r="F25" s="169"/>
      <c r="G25" s="24"/>
    </row>
    <row r="26" spans="2:7" ht="16.5" thickBot="1" x14ac:dyDescent="0.3">
      <c r="B26" s="23"/>
      <c r="C26" s="145" t="s">
        <v>37</v>
      </c>
      <c r="D26" s="146"/>
      <c r="E26" s="48">
        <f>Base!E31</f>
        <v>0</v>
      </c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45" t="s">
        <v>4</v>
      </c>
      <c r="D28" s="147"/>
      <c r="E28" s="166"/>
      <c r="F28" s="167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66"/>
      <c r="F30" s="167"/>
      <c r="G30" s="24"/>
    </row>
    <row r="31" spans="2:7" ht="16.5" thickBot="1" x14ac:dyDescent="0.3">
      <c r="B31" s="23"/>
      <c r="C31" s="148" t="s">
        <v>141</v>
      </c>
      <c r="D31" s="149"/>
      <c r="E31" s="126" t="str">
        <f>Base!F20</f>
        <v/>
      </c>
      <c r="F31" s="127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28" t="str">
        <f>Base!F25</f>
        <v/>
      </c>
      <c r="F33" s="129"/>
      <c r="G33" s="24"/>
    </row>
    <row r="34" spans="1:8" ht="16.5" thickBot="1" x14ac:dyDescent="0.3">
      <c r="A34" s="1"/>
      <c r="B34" s="23"/>
      <c r="C34" s="33"/>
      <c r="D34" s="34"/>
      <c r="E34" s="130"/>
      <c r="F34" s="131"/>
      <c r="G34" s="24"/>
      <c r="H34" s="1"/>
    </row>
    <row r="35" spans="1:8" ht="15.75" x14ac:dyDescent="0.25">
      <c r="A35" s="1"/>
      <c r="B35" s="23"/>
      <c r="C35" s="25"/>
      <c r="D35" s="113"/>
      <c r="E35" s="113"/>
      <c r="F35" s="113"/>
      <c r="G35" s="114"/>
      <c r="H35" s="1"/>
    </row>
    <row r="36" spans="1:8" ht="15.75" x14ac:dyDescent="0.25">
      <c r="A36" s="1"/>
      <c r="B36" s="133" t="s">
        <v>10</v>
      </c>
      <c r="C36" s="134"/>
      <c r="D36" s="113"/>
      <c r="E36" s="113"/>
      <c r="F36" s="113"/>
      <c r="G36" s="114"/>
      <c r="H36" s="1"/>
    </row>
    <row r="37" spans="1:8" ht="15.75" x14ac:dyDescent="0.25">
      <c r="A37" s="1"/>
      <c r="B37" s="23"/>
      <c r="C37" s="25"/>
      <c r="D37" s="113"/>
      <c r="E37" s="113"/>
      <c r="F37" s="113"/>
      <c r="G37" s="114"/>
      <c r="H37" s="1"/>
    </row>
    <row r="38" spans="1:8" ht="15.75" x14ac:dyDescent="0.25">
      <c r="A38" s="1"/>
      <c r="B38" s="23"/>
      <c r="C38" s="25"/>
      <c r="D38" s="113"/>
      <c r="E38" s="113"/>
      <c r="F38" s="113"/>
      <c r="G38" s="114"/>
      <c r="H38" s="1"/>
    </row>
    <row r="39" spans="1:8" ht="16.5" thickBot="1" x14ac:dyDescent="0.3">
      <c r="A39" s="1"/>
      <c r="B39" s="42"/>
      <c r="C39" s="35"/>
      <c r="D39" s="115"/>
      <c r="E39" s="115"/>
      <c r="F39" s="115"/>
      <c r="G39" s="116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59" t="s">
        <v>21</v>
      </c>
      <c r="C41" s="160"/>
      <c r="D41" s="37" t="s">
        <v>22</v>
      </c>
      <c r="E41" s="37" t="s">
        <v>23</v>
      </c>
      <c r="F41" s="159" t="s">
        <v>24</v>
      </c>
      <c r="G41" s="160"/>
    </row>
    <row r="42" spans="1:8" x14ac:dyDescent="0.25">
      <c r="B42" s="150"/>
      <c r="C42" s="151"/>
      <c r="D42" s="154"/>
      <c r="E42" s="154"/>
      <c r="F42" s="150"/>
      <c r="G42" s="151"/>
    </row>
    <row r="43" spans="1:8" x14ac:dyDescent="0.25">
      <c r="B43" s="152"/>
      <c r="C43" s="114"/>
      <c r="D43" s="155"/>
      <c r="E43" s="155"/>
      <c r="F43" s="152"/>
      <c r="G43" s="114"/>
    </row>
    <row r="44" spans="1:8" x14ac:dyDescent="0.25">
      <c r="B44" s="152"/>
      <c r="C44" s="114"/>
      <c r="D44" s="155"/>
      <c r="E44" s="155"/>
      <c r="F44" s="152"/>
      <c r="G44" s="114"/>
    </row>
    <row r="45" spans="1:8" x14ac:dyDescent="0.25">
      <c r="B45" s="152"/>
      <c r="C45" s="114"/>
      <c r="D45" s="155"/>
      <c r="E45" s="155"/>
      <c r="F45" s="152"/>
      <c r="G45" s="114"/>
    </row>
    <row r="46" spans="1:8" ht="15.75" thickBot="1" x14ac:dyDescent="0.3">
      <c r="B46" s="153"/>
      <c r="C46" s="116"/>
      <c r="D46" s="156"/>
      <c r="E46" s="156"/>
      <c r="F46" s="153"/>
      <c r="G46" s="116"/>
    </row>
    <row r="47" spans="1:8" ht="16.5" thickBot="1" x14ac:dyDescent="0.3">
      <c r="B47" s="157" t="s">
        <v>28</v>
      </c>
      <c r="C47" s="158"/>
      <c r="D47" s="38" t="s">
        <v>25</v>
      </c>
      <c r="E47" s="38" t="s">
        <v>26</v>
      </c>
      <c r="F47" s="157" t="s">
        <v>27</v>
      </c>
      <c r="G47" s="158"/>
    </row>
    <row r="48" spans="1:8" x14ac:dyDescent="0.25">
      <c r="B48" s="150"/>
      <c r="C48" s="151"/>
      <c r="D48" s="154"/>
      <c r="E48" s="154"/>
      <c r="F48" s="150"/>
      <c r="G48" s="151"/>
    </row>
    <row r="49" spans="1:7" x14ac:dyDescent="0.25">
      <c r="B49" s="152"/>
      <c r="C49" s="114"/>
      <c r="D49" s="155"/>
      <c r="E49" s="155"/>
      <c r="F49" s="152"/>
      <c r="G49" s="114"/>
    </row>
    <row r="50" spans="1:7" x14ac:dyDescent="0.25">
      <c r="B50" s="152"/>
      <c r="C50" s="114"/>
      <c r="D50" s="155"/>
      <c r="E50" s="155"/>
      <c r="F50" s="152"/>
      <c r="G50" s="114"/>
    </row>
    <row r="51" spans="1:7" x14ac:dyDescent="0.25">
      <c r="B51" s="152"/>
      <c r="C51" s="114"/>
      <c r="D51" s="155"/>
      <c r="E51" s="155"/>
      <c r="F51" s="152"/>
      <c r="G51" s="114"/>
    </row>
    <row r="52" spans="1:7" x14ac:dyDescent="0.25">
      <c r="B52" s="152"/>
      <c r="C52" s="114"/>
      <c r="D52" s="155"/>
      <c r="E52" s="155"/>
      <c r="F52" s="152"/>
      <c r="G52" s="114"/>
    </row>
    <row r="53" spans="1:7" s="3" customFormat="1" ht="15.75" thickBot="1" x14ac:dyDescent="0.3">
      <c r="A53" s="17">
        <v>11</v>
      </c>
      <c r="B53" s="153"/>
      <c r="C53" s="116"/>
      <c r="D53" s="156"/>
      <c r="E53" s="156"/>
      <c r="F53" s="153"/>
      <c r="G53" s="116"/>
    </row>
    <row r="54" spans="1:7" x14ac:dyDescent="0.25">
      <c r="A54" s="1"/>
    </row>
    <row r="55" spans="1:7" x14ac:dyDescent="0.25">
      <c r="B55" s="1"/>
    </row>
  </sheetData>
  <mergeCells count="52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0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autoPict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Modéle!$F$9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Modéle!$F$8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Modéle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Modéle!Zone_d_impression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2019-08-22T13:02:23Z</cp:lastPrinted>
  <dcterms:created xsi:type="dcterms:W3CDTF">2018-11-07T08:15:07Z</dcterms:created>
  <dcterms:modified xsi:type="dcterms:W3CDTF">2019-09-26T18:51:01Z</dcterms:modified>
</cp:coreProperties>
</file>