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0" windowWidth="21600" windowHeight="9135" activeTab="2"/>
  </bookViews>
  <sheets>
    <sheet name="." sheetId="5" r:id="rId1"/>
    <sheet name="Base" sheetId="2" r:id="rId2"/>
    <sheet name="Modéle" sheetId="1" r:id="rId3"/>
    <sheet name="Autorisation" sheetId="3" r:id="rId4"/>
  </sheets>
  <externalReferences>
    <externalReference r:id="rId5"/>
    <externalReference r:id="rId6"/>
    <externalReference r:id="rId7"/>
    <externalReference r:id="rId8"/>
    <externalReference r:id="rId9"/>
  </externalReferences>
  <definedNames>
    <definedName name="atiacldeduc">[1]BORDEREAU!$O$34</definedName>
    <definedName name="atiaclmontant">[1]BORDEREAU!$T$34</definedName>
    <definedName name="ATIACLTOT">[1]CNRACL!$F$9</definedName>
    <definedName name="base">'[2]TARIFS PAR CLASSE 2007'!$C$6</definedName>
    <definedName name="base100CPAcsgcrds">'[3]URSSAF PAGE SAISIE'!#REF!</definedName>
    <definedName name="base97CPAcsgcrds">'[3]URSSAF PAGE SAISIE'!#REF!</definedName>
    <definedName name="BASEAPPRENTI">[1]Feuil1!$S$2</definedName>
    <definedName name="baseapprentiseuil">[1]Feuil1!$BY$2</definedName>
    <definedName name="BASEASSEDIC">'[3]URSSAF PAGE SAISIE'!$K$56</definedName>
    <definedName name="BASEATI">[1]Feuil1!$Z$2</definedName>
    <definedName name="basecaeplafonnée">'[3]URSSAF PAGE SAISIE'!$K$47</definedName>
    <definedName name="basecaplafonnée">'[3]URSSAF PAGE SAISIE'!#REF!</definedName>
    <definedName name="basecasFOURNIERplafonnée">'[3]URSSAF PAGE SAISIE'!$K$51</definedName>
    <definedName name="basecasFOURNIERtotalitée">'[3]URSSAF PAGE SAISIE'!$K$50</definedName>
    <definedName name="basecasgeneralplafonnée">'[3]URSSAF PAGE SAISIE'!$K$30</definedName>
    <definedName name="basecasgeneraltotal">'[3]URSSAF PAGE SAISIE'!$K$29</definedName>
    <definedName name="basecatotalite">'[3]URSSAF PAGE SAISIE'!#REF!</definedName>
    <definedName name="BASECDGRG">[1]Feuil1!$AD$2</definedName>
    <definedName name="BASECDGTIT">[1]Feuil1!$AE$2</definedName>
    <definedName name="basececplafonnee">'[3]URSSAF PAGE SAISIE'!#REF!</definedName>
    <definedName name="basecectotalite">'[3]URSSAF PAGE SAISIE'!#REF!</definedName>
    <definedName name="baseCENTREloisirsPlafonnée">'[3]URSSAF PAGE SAISIE'!$K$32</definedName>
    <definedName name="baseCENTREloisirsTotalitée">'[3]URSSAF PAGE SAISIE'!$K$31</definedName>
    <definedName name="BASECNRACL">[1]Feuil1!$W$2</definedName>
    <definedName name="BASECNRACT">[1]Feuil1!$M$2</definedName>
    <definedName name="basecollabooccas">[1]Feuil1!$BM$2</definedName>
    <definedName name="BASECSGELU">[1]Feuil1!$K$2</definedName>
    <definedName name="BASECSGRG">[1]Feuil1!$E$2</definedName>
    <definedName name="BASECSGTIT">[1]Feuil1!$G$2</definedName>
    <definedName name="BASECUICAE">[1]Feuil1!$O$2</definedName>
    <definedName name="BASEELUTOT">[1]Feuil1!$I$2</definedName>
    <definedName name="BASEFNAL">[1]Feuil1!$Q$2</definedName>
    <definedName name="BASEFORFAITSOCIAL">'[3]URSSAF PAGE SAISIE'!$K$61</definedName>
    <definedName name="basehs">'[3]URSSAF PAGE SAISIE'!$K$49</definedName>
    <definedName name="basehscaeT">[1]BORDEREAU!#REF!</definedName>
    <definedName name="basehscaplafonnée">'[3]URSSAF PAGE SAISIE'!#REF!</definedName>
    <definedName name="basehscaT">'[3]URSSAF PAGE SAISIE'!#REF!</definedName>
    <definedName name="basehscecplafonnée">'[3]URSSAF PAGE SAISIE'!#REF!</definedName>
    <definedName name="basehscecT">'[3]URSSAF PAGE SAISIE'!#REF!</definedName>
    <definedName name="BASEIRCAELUS">[1]Feuil1!$AR$2</definedName>
    <definedName name="BASEIRCARG">[1]Feuil1!$AO$2</definedName>
    <definedName name="BASEMALADIECOMP">[1]Feuil1!$BP$2</definedName>
    <definedName name="BASEPLAFONNECOLLABO">'[3]URSSAF PAGE SAISIE'!$K$41</definedName>
    <definedName name="BASEPOLEEMPLOI">[1]Feuil1!$U$2</definedName>
    <definedName name="BASERAFP">[1]Feuil1!$AM$2</definedName>
    <definedName name="BASERGPLAF">[1]Feuil1!$B$2</definedName>
    <definedName name="BASERGTOT">[1]Feuil1!$A$2</definedName>
    <definedName name="basetotalecaecui">[1]Feuil1!$BL$2</definedName>
    <definedName name="BASETOTALITECOLLABO">[1]BORDEREAU!#REF!</definedName>
    <definedName name="baseurssafpagnol">'[4]base code'!$A$3:$C$14</definedName>
    <definedName name="BASEVIGNETTE">[5]BASE!$A$4:$I$15</definedName>
    <definedName name="baseVTRANSP">[1]Feuil1!$BI$2</definedName>
    <definedName name="BASIRCAAPPRENTI">[1]Feuil1!$AT$2</definedName>
    <definedName name="CAPITALDC">[1]Feuil1!$BB$2</definedName>
    <definedName name="CARELPO">[1]Feuil1!$BC$2</definedName>
    <definedName name="CARELPP">[1]Feuil1!$BD$2</definedName>
    <definedName name="cdgtot">[1]CDG!$F$32</definedName>
    <definedName name="CNFPTAVENIR">[1]Feuil1!$AI$2</definedName>
    <definedName name="CNFPTRG">[1]Feuil1!$AH$2</definedName>
    <definedName name="CNFPTTIT">[1]Feuil1!$AG$2</definedName>
    <definedName name="CNRACLPO">[1]Feuil1!$X$2</definedName>
    <definedName name="CNRACLPP">[1]Feuil1!$Y$2</definedName>
    <definedName name="CNRACLTOT">[1]CNRACL!$C$9</definedName>
    <definedName name="CNRSSATtotalite">'[3]URSSAF PAGE SAISIE'!$K$43</definedName>
    <definedName name="CREDITMUN">[1]Feuil1!$BE$2</definedName>
    <definedName name="CSGbaseCollectivité">'[3]URSSAF PAGE SAISIE'!$K$35</definedName>
    <definedName name="CSGbaseElus">'[3]URSSAF PAGE SAISIE'!$K$42</definedName>
    <definedName name="CSGbaseRégimeGénéral">'[3]URSSAF PAGE SAISIE'!$K$34</definedName>
    <definedName name="CSGTITREMPLACEMENT">[1]Feuil1!$BK$2</definedName>
    <definedName name="dateetat">[1]CNFPT!$AM$2</definedName>
    <definedName name="dateexport">[1]Edition_d_un_journal_de_paie!$A$5</definedName>
    <definedName name="daterecup">[1]BORDEREAU!$AD$1</definedName>
    <definedName name="ircantectot">[1]IRCANTEC!$D$31</definedName>
    <definedName name="MAINTIENSAL">[1]Feuil1!$BA$2</definedName>
    <definedName name="MNTREMB">[1]Feuil1!$BF$2</definedName>
    <definedName name="MTAPPRENTI">[1]Feuil1!$T$2</definedName>
    <definedName name="MTARG">[1]Feuil1!$AP$2</definedName>
    <definedName name="MTATI">[1]Feuil1!$AA$2</definedName>
    <definedName name="MTBRG">[1]Feuil1!$AQ$2</definedName>
    <definedName name="MTCDG">[1]Feuil1!$AF$2</definedName>
    <definedName name="MTCNFPT">[1]Feuil1!$AJ$2</definedName>
    <definedName name="MTCNRACT">[1]Feuil1!$N$2</definedName>
    <definedName name="MTCNREXOHS">[1]Feuil1!$BU$2</definedName>
    <definedName name="MTCSGELU">[1]Feuil1!$L$2</definedName>
    <definedName name="MTCSGRG">[1]Feuil1!$F$2</definedName>
    <definedName name="MTCSGTIT">[1]Feuil1!$H$2</definedName>
    <definedName name="MTCUICAE">[1]Feuil1!$P$2</definedName>
    <definedName name="mtdifelus">[1]Feuil1!$BO$2</definedName>
    <definedName name="MTELUTOT">[1]Feuil1!$J$2</definedName>
    <definedName name="MTFNAL">[1]Feuil1!$R$2</definedName>
    <definedName name="MTIRCAAPPRENTI">[1]Feuil1!$AU$2</definedName>
    <definedName name="MTIRCAELUS">[1]Feuil1!$AS$2</definedName>
    <definedName name="MTPOLEEMPLOI">[1]Feuil1!$V$2</definedName>
    <definedName name="MTPREFON">[1]Feuil1!$AV$2</definedName>
    <definedName name="MTRAFP">[1]Feuil1!$AN$2</definedName>
    <definedName name="MTRGEXOHS">[1]Feuil1!$BW$2</definedName>
    <definedName name="MTRGPLAF">[1]Feuil1!$D$2</definedName>
    <definedName name="MTRGTOT">[1]Feuil1!$C$2</definedName>
    <definedName name="MUTUELLE">[1]Feuil1!$AZ$2</definedName>
    <definedName name="NBAPPRENTI">[1]Feuil1!$S$4</definedName>
    <definedName name="NBCDGRG">[1]Feuil1!$AD$4</definedName>
    <definedName name="NBCDGTIT">[1]Feuil1!$AE$4</definedName>
    <definedName name="NBCNRACL">[1]Feuil1!$W$4</definedName>
    <definedName name="NBCNRACT">[1]Feuil1!$M$4</definedName>
    <definedName name="NBCSGELU">[1]Feuil1!$K$4</definedName>
    <definedName name="NBCSGRG">[1]Feuil1!$E$4</definedName>
    <definedName name="NBCSGTIT">[1]Feuil1!$G$4</definedName>
    <definedName name="NBCSGTITREMPLACEMENT">[1]Feuil1!$BK$4</definedName>
    <definedName name="NBCUICAE">[1]Feuil1!$O$4</definedName>
    <definedName name="NBDEPASAPPRENTI">[1]Feuil1!$BY$4</definedName>
    <definedName name="NBELUTOT">[1]Feuil1!$I$4</definedName>
    <definedName name="NBFNAL">[1]Feuil1!$Q$4</definedName>
    <definedName name="NBIRCAAPPRENTI">[1]Feuil1!$AT$4</definedName>
    <definedName name="NBIRCAELUS">[1]Feuil1!$AR$4</definedName>
    <definedName name="NBIRCARG">[1]Feuil1!$AO$4</definedName>
    <definedName name="NBMALADIECOMP">[1]Feuil1!$BP$4</definedName>
    <definedName name="NBNET">[1]Feuil1!$AW$4</definedName>
    <definedName name="NBPOLEEMPLOI">[1]Feuil1!$U$4</definedName>
    <definedName name="NBRAFP">[1]Feuil1!$AM$4</definedName>
    <definedName name="NBRG">[1]Feuil1!$A$4</definedName>
    <definedName name="NBUNEDIC">[1]Feuil1!$AL$4</definedName>
    <definedName name="netelu">[1]Feuil1!$BH$2</definedName>
    <definedName name="PASRAU">[1]Feuil1!$BR$2</definedName>
    <definedName name="rafptot">[1]RAFP!$E$29</definedName>
    <definedName name="RETROPO">[1]Feuil1!$AB$2</definedName>
    <definedName name="RETROPP">[1]Feuil1!$AC$2</definedName>
    <definedName name="RETROTOT">[1]CNRACL!$H$9</definedName>
    <definedName name="SOFAXIS">[1]Feuil1!$BS$2</definedName>
    <definedName name="TAUXAPPRENTITOTALITE">[1]BORDEREAU!$AD$35</definedName>
    <definedName name="TAUXAT">[1]BORDEREAU!$AD$13</definedName>
    <definedName name="TAUXATCOLLABO">[1]BORDEREAU!$AH$13</definedName>
    <definedName name="TAUXCAEPLAFONNE">[1]BORDEREAU!$AD$24</definedName>
    <definedName name="TAUXCAETOTALITE">[1]BORDEREAU!$AD$22</definedName>
    <definedName name="TAUXCOLLABODEPLAF">[1]BORDEREAU!$AH$10</definedName>
    <definedName name="TAUXCOLLABOPLAF">[1]BORDEREAU!$AH$12</definedName>
    <definedName name="TAUXELUSTOTALITE">[1]BORDEREAU!$AI$22</definedName>
    <definedName name="TAUXMALADIECOMP">[1]BORDEREAU!$AE$15</definedName>
    <definedName name="TAUXRGPLAFONNE">[1]BORDEREAU!$AD$12</definedName>
    <definedName name="TAUXRGTOTALITE">[1]BORDEREAU!$AD$10</definedName>
    <definedName name="TAUXTITTOTALITE">[1]BORDEREAU!$AF$10</definedName>
    <definedName name="Tcsgdeduc">[1]BORDEREAU!$AJ$7</definedName>
    <definedName name="tcsgnondeduc">[1]BORDEREAU!$AJ$8</definedName>
    <definedName name="total">[1]CNFPT!$AD$31</definedName>
    <definedName name="TOTALBRUTAPPRENTI">[1]Feuil1!$BX$2</definedName>
    <definedName name="TotalDéclaration">#REF!</definedName>
    <definedName name="TOTNET">[1]Feuil1!$AW$2</definedName>
    <definedName name="trds">[1]BORDEREAU!$AJ$9</definedName>
    <definedName name="UNEDICBASE">[1]Feuil1!$AK$2</definedName>
    <definedName name="UNEDICMT">[1]Feuil1!$AL$2</definedName>
    <definedName name="URSSAFTOT">'[1]URSSAF PAGE DECLARATION'!$V$81</definedName>
    <definedName name="VTRANSPMT">[1]Feuil1!$BJ$2</definedName>
    <definedName name="_xlnm.Print_Area" localSheetId="2">Modéle!$A$1:$H$50</definedName>
  </definedNames>
  <calcPr calcId="124519"/>
</workbook>
</file>

<file path=xl/calcChain.xml><?xml version="1.0" encoding="utf-8"?>
<calcChain xmlns="http://schemas.openxmlformats.org/spreadsheetml/2006/main">
  <c r="G1" i="1"/>
  <c r="F24" i="2"/>
  <c r="H24"/>
  <c r="I24"/>
  <c r="E18" i="1" s="1"/>
  <c r="J24" i="2"/>
  <c r="E19" i="1" s="1"/>
  <c r="G24" i="2"/>
  <c r="E30" i="1"/>
  <c r="E20" l="1"/>
  <c r="E22"/>
  <c r="E29" i="2"/>
  <c r="E25" i="1" s="1"/>
  <c r="E28" i="2"/>
  <c r="H26" l="1"/>
  <c r="E24" i="1"/>
  <c r="E27" l="1"/>
  <c r="E30" i="2"/>
  <c r="E29" i="1" s="1"/>
  <c r="G28" i="2" l="1"/>
  <c r="E32" i="1" s="1"/>
  <c r="B15" l="1"/>
  <c r="B5" i="5" l="1"/>
  <c r="AL5" s="1"/>
  <c r="D5" l="1"/>
  <c r="E5" s="1"/>
  <c r="AG5" s="1"/>
  <c r="M5" l="1"/>
  <c r="H5" s="1"/>
  <c r="AR5" s="1"/>
  <c r="P5"/>
  <c r="J5" s="1"/>
  <c r="AV5" s="1"/>
  <c r="F5"/>
  <c r="G5" s="1"/>
  <c r="L5" s="1"/>
  <c r="AB5"/>
  <c r="AQ5"/>
  <c r="V5"/>
  <c r="CS5" s="1"/>
  <c r="CO5" s="1"/>
  <c r="Y5"/>
  <c r="N5"/>
  <c r="CP5" s="1"/>
  <c r="CL5" s="1"/>
  <c r="CH5" s="1"/>
  <c r="CC5" s="1"/>
  <c r="BU5" s="1"/>
  <c r="BM5" s="1"/>
  <c r="BE5" s="1"/>
  <c r="AS5" s="1"/>
  <c r="AC5"/>
  <c r="S5"/>
  <c r="AY5" s="1"/>
  <c r="AH5" s="1"/>
  <c r="AD5"/>
  <c r="AM5"/>
  <c r="Z5" l="1"/>
  <c r="W5"/>
  <c r="CB5" s="1"/>
  <c r="X5"/>
  <c r="Q5"/>
  <c r="CQ5" s="1"/>
  <c r="AU5"/>
  <c r="AP5"/>
  <c r="O5"/>
  <c r="BV5" s="1"/>
  <c r="K5"/>
  <c r="AZ5" s="1"/>
  <c r="AI5" s="1"/>
  <c r="T5"/>
  <c r="U5" s="1"/>
  <c r="AN5"/>
  <c r="CK5"/>
  <c r="CG5" s="1"/>
  <c r="CA5" s="1"/>
  <c r="BS5" s="1"/>
  <c r="BK5" s="1"/>
  <c r="BC5" s="1"/>
  <c r="BT5"/>
  <c r="BL5" s="1"/>
  <c r="BD5" s="1"/>
  <c r="AO5" s="1"/>
  <c r="CM5" l="1"/>
  <c r="CI5" s="1"/>
  <c r="CD5" s="1"/>
  <c r="BW5" s="1"/>
  <c r="BO5" s="1"/>
  <c r="BG5" s="1"/>
  <c r="AW5" s="1"/>
  <c r="AE5" s="1"/>
  <c r="BN5"/>
  <c r="BF5" s="1"/>
  <c r="AT5" s="1"/>
  <c r="AA5" s="1"/>
  <c r="R5"/>
  <c r="CE5" s="1"/>
  <c r="CR5"/>
  <c r="CN5" s="1"/>
  <c r="CJ5" s="1"/>
  <c r="CF5" s="1"/>
  <c r="BY5" s="1"/>
  <c r="BQ5" s="1"/>
  <c r="BI5" s="1"/>
  <c r="BA5" s="1"/>
  <c r="BZ5"/>
  <c r="BR5" s="1"/>
  <c r="BJ5" s="1"/>
  <c r="BB5" s="1"/>
  <c r="AK5" s="1"/>
  <c r="BX5" l="1"/>
  <c r="BP5" s="1"/>
  <c r="BH5" s="1"/>
  <c r="AX5" s="1"/>
  <c r="AF5" s="1"/>
  <c r="AJ5"/>
  <c r="CU5" l="1"/>
  <c r="C5" s="1"/>
  <c r="C15" i="1" s="1"/>
</calcChain>
</file>

<file path=xl/sharedStrings.xml><?xml version="1.0" encoding="utf-8"?>
<sst xmlns="http://schemas.openxmlformats.org/spreadsheetml/2006/main" count="56" uniqueCount="52">
  <si>
    <t>fournitures hors Glaces</t>
  </si>
  <si>
    <t>glaces</t>
  </si>
  <si>
    <t xml:space="preserve">pneumatique </t>
  </si>
  <si>
    <t>main ouvre</t>
  </si>
  <si>
    <t>peinture</t>
  </si>
  <si>
    <t xml:space="preserve">vétusté </t>
  </si>
  <si>
    <t>taux</t>
  </si>
  <si>
    <t>franchise</t>
  </si>
  <si>
    <t>deduction</t>
  </si>
  <si>
    <t>a deduire</t>
  </si>
  <si>
    <t>net a payer</t>
  </si>
  <si>
    <t>vét pneu</t>
  </si>
  <si>
    <t>net vétusté</t>
  </si>
  <si>
    <t>imm</t>
  </si>
  <si>
    <t>fourniture</t>
  </si>
  <si>
    <t>s/Total</t>
  </si>
  <si>
    <t>vétusté hors Glace</t>
  </si>
  <si>
    <t>vétusté pneumatique</t>
  </si>
  <si>
    <t>immobilisation</t>
  </si>
  <si>
    <t>net à payer</t>
  </si>
  <si>
    <t>Main Oeuvre</t>
  </si>
  <si>
    <t>TOTAL</t>
  </si>
  <si>
    <t>Alger le :</t>
  </si>
  <si>
    <t>Observation :</t>
  </si>
  <si>
    <t>Direction des indemnisations</t>
  </si>
  <si>
    <t>Service Sinistre Matériels</t>
  </si>
  <si>
    <t>Case réservée à la DI</t>
  </si>
  <si>
    <t>Aff :</t>
  </si>
  <si>
    <t>Acc :</t>
  </si>
  <si>
    <t>Dos N° :</t>
  </si>
  <si>
    <t>Police N° :</t>
  </si>
  <si>
    <t>DIRECTION REGIONALE</t>
  </si>
  <si>
    <t>AGENCE</t>
  </si>
  <si>
    <t xml:space="preserve">Autorisation de Règlement N°                /                        </t>
  </si>
  <si>
    <t>Visa Agence</t>
  </si>
  <si>
    <t>visa gestionnaire DR</t>
  </si>
  <si>
    <t>visa chef département</t>
  </si>
  <si>
    <t>visa Directeur Régional</t>
  </si>
  <si>
    <t>visa chef de service</t>
  </si>
  <si>
    <t>visa S/ Directeur</t>
  </si>
  <si>
    <t>visa Directeur Indemnisation</t>
  </si>
  <si>
    <t>visa cadre Technique DI</t>
  </si>
  <si>
    <t xml:space="preserve">       DECOMPTE DE REGLEMENT </t>
  </si>
  <si>
    <r>
      <t xml:space="preserve">Par la pésente nous vous autorisons à proceder au règlement de la somme de </t>
    </r>
    <r>
      <rPr>
        <sz val="14"/>
        <color theme="1"/>
        <rFont val="Calibri"/>
        <family val="2"/>
        <scheme val="minor"/>
      </rPr>
      <t xml:space="preserve">                                                                      titre de la garantie  ( Dasc); suivant le PVE établi par l'expert Mr …….................................................</t>
    </r>
  </si>
  <si>
    <t>Au profit de l'assuré ………………………………………………………………, et cela au  titre de la garantie</t>
  </si>
  <si>
    <t>de la garantie</t>
  </si>
  <si>
    <t xml:space="preserve">Garantie </t>
  </si>
  <si>
    <t>DASC</t>
  </si>
  <si>
    <t>VOL</t>
  </si>
  <si>
    <t>RC</t>
  </si>
  <si>
    <t xml:space="preserve">, suivant PVE établi par l'expert Mr </t>
  </si>
  <si>
    <t>S/P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</si>
</sst>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6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name val="Arial"/>
      <family val="2"/>
    </font>
    <font>
      <sz val="18"/>
      <name val="Arial"/>
      <family val="2"/>
    </font>
    <font>
      <sz val="12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22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9" fillId="0" borderId="0"/>
  </cellStyleXfs>
  <cellXfs count="98">
    <xf numFmtId="0" fontId="0" fillId="0" borderId="0" xfId="0"/>
    <xf numFmtId="43" fontId="0" fillId="0" borderId="1" xfId="1" applyFont="1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43" fontId="0" fillId="0" borderId="0" xfId="1" applyFont="1" applyAlignment="1">
      <alignment horizontal="center"/>
    </xf>
    <xf numFmtId="9" fontId="0" fillId="0" borderId="1" xfId="1" applyNumberFormat="1" applyFont="1" applyBorder="1" applyAlignment="1">
      <alignment horizontal="center"/>
    </xf>
    <xf numFmtId="43" fontId="0" fillId="0" borderId="2" xfId="1" applyFont="1" applyBorder="1" applyAlignment="1">
      <alignment horizontal="center"/>
    </xf>
    <xf numFmtId="0" fontId="0" fillId="0" borderId="17" xfId="0" applyBorder="1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18" xfId="0" applyBorder="1"/>
    <xf numFmtId="43" fontId="0" fillId="0" borderId="0" xfId="1" applyFont="1" applyBorder="1"/>
    <xf numFmtId="0" fontId="0" fillId="0" borderId="19" xfId="0" applyBorder="1"/>
    <xf numFmtId="0" fontId="0" fillId="0" borderId="9" xfId="0" applyBorder="1"/>
    <xf numFmtId="0" fontId="0" fillId="0" borderId="9" xfId="0" applyBorder="1" applyAlignment="1">
      <alignment horizontal="center"/>
    </xf>
    <xf numFmtId="0" fontId="0" fillId="0" borderId="20" xfId="0" applyBorder="1"/>
    <xf numFmtId="0" fontId="0" fillId="0" borderId="0" xfId="0" applyAlignment="1">
      <alignment horizontal="right"/>
    </xf>
    <xf numFmtId="0" fontId="6" fillId="0" borderId="1" xfId="0" applyFont="1" applyBorder="1" applyAlignment="1">
      <alignment horizontal="center"/>
    </xf>
    <xf numFmtId="0" fontId="6" fillId="0" borderId="1" xfId="0" applyFont="1" applyBorder="1"/>
    <xf numFmtId="43" fontId="0" fillId="3" borderId="0" xfId="1" applyFont="1" applyFill="1" applyBorder="1" applyAlignment="1">
      <alignment horizontal="center"/>
    </xf>
    <xf numFmtId="43" fontId="0" fillId="4" borderId="0" xfId="1" applyFont="1" applyFill="1" applyBorder="1" applyAlignment="1">
      <alignment horizontal="center"/>
    </xf>
    <xf numFmtId="43" fontId="0" fillId="5" borderId="0" xfId="1" applyFont="1" applyFill="1" applyBorder="1" applyAlignment="1">
      <alignment horizontal="center"/>
    </xf>
    <xf numFmtId="43" fontId="0" fillId="6" borderId="0" xfId="1" applyFont="1" applyFill="1" applyBorder="1" applyAlignment="1">
      <alignment horizontal="center"/>
    </xf>
    <xf numFmtId="43" fontId="0" fillId="2" borderId="0" xfId="1" applyFont="1" applyFill="1" applyBorder="1" applyAlignment="1">
      <alignment horizontal="center"/>
    </xf>
    <xf numFmtId="43" fontId="3" fillId="3" borderId="0" xfId="1" applyFont="1" applyFill="1" applyBorder="1" applyAlignment="1">
      <alignment horizontal="center"/>
    </xf>
    <xf numFmtId="43" fontId="3" fillId="4" borderId="0" xfId="1" applyFont="1" applyFill="1" applyBorder="1" applyAlignment="1">
      <alignment horizontal="center"/>
    </xf>
    <xf numFmtId="43" fontId="3" fillId="5" borderId="0" xfId="1" applyFont="1" applyFill="1" applyBorder="1" applyAlignment="1">
      <alignment horizontal="center"/>
    </xf>
    <xf numFmtId="43" fontId="3" fillId="6" borderId="0" xfId="1" applyFont="1" applyFill="1" applyBorder="1" applyAlignment="1">
      <alignment horizontal="center"/>
    </xf>
    <xf numFmtId="43" fontId="3" fillId="0" borderId="3" xfId="1" applyFont="1" applyBorder="1" applyAlignment="1">
      <alignment horizontal="center"/>
    </xf>
    <xf numFmtId="43" fontId="3" fillId="0" borderId="1" xfId="1" applyFont="1" applyBorder="1" applyAlignment="1">
      <alignment horizontal="center"/>
    </xf>
    <xf numFmtId="43" fontId="3" fillId="0" borderId="2" xfId="1" applyFont="1" applyBorder="1" applyAlignment="1">
      <alignment horizontal="center"/>
    </xf>
    <xf numFmtId="43" fontId="3" fillId="8" borderId="0" xfId="1" applyFont="1" applyFill="1" applyBorder="1" applyAlignment="1">
      <alignment horizontal="center"/>
    </xf>
    <xf numFmtId="0" fontId="7" fillId="0" borderId="17" xfId="0" applyFont="1" applyBorder="1" applyAlignment="1">
      <alignment horizontal="left" vertical="center" wrapText="1"/>
    </xf>
    <xf numFmtId="0" fontId="7" fillId="0" borderId="0" xfId="0" applyFont="1" applyAlignment="1">
      <alignment horizontal="left" vertical="center" wrapText="1"/>
    </xf>
    <xf numFmtId="0" fontId="7" fillId="0" borderId="18" xfId="0" applyFont="1" applyBorder="1" applyAlignment="1">
      <alignment horizontal="left" vertical="center" wrapText="1"/>
    </xf>
    <xf numFmtId="0" fontId="0" fillId="0" borderId="21" xfId="0" applyBorder="1"/>
    <xf numFmtId="43" fontId="7" fillId="9" borderId="17" xfId="0" applyNumberFormat="1" applyFont="1" applyFill="1" applyBorder="1" applyAlignment="1">
      <alignment horizontal="center" vertical="center" wrapText="1"/>
    </xf>
    <xf numFmtId="0" fontId="7" fillId="0" borderId="17" xfId="0" applyFont="1" applyBorder="1" applyAlignment="1">
      <alignment vertical="center" wrapText="1"/>
    </xf>
    <xf numFmtId="0" fontId="9" fillId="11" borderId="0" xfId="2" applyFill="1"/>
    <xf numFmtId="0" fontId="9" fillId="0" borderId="0" xfId="2"/>
    <xf numFmtId="0" fontId="10" fillId="11" borderId="0" xfId="2" applyFont="1" applyFill="1" applyAlignment="1">
      <alignment vertical="center"/>
    </xf>
    <xf numFmtId="4" fontId="10" fillId="0" borderId="0" xfId="2" applyNumberFormat="1" applyFont="1" applyAlignment="1">
      <alignment horizontal="center" vertical="center"/>
    </xf>
    <xf numFmtId="0" fontId="10" fillId="0" borderId="0" xfId="2" applyFont="1" applyAlignment="1">
      <alignment vertical="center"/>
    </xf>
    <xf numFmtId="0" fontId="3" fillId="0" borderId="0" xfId="0" applyFont="1"/>
    <xf numFmtId="14" fontId="0" fillId="0" borderId="0" xfId="0" applyNumberFormat="1"/>
    <xf numFmtId="0" fontId="5" fillId="0" borderId="0" xfId="0" applyFont="1" applyAlignment="1">
      <alignment horizontal="left"/>
    </xf>
    <xf numFmtId="43" fontId="0" fillId="0" borderId="1" xfId="1" applyFont="1" applyBorder="1" applyAlignment="1">
      <alignment horizontal="center"/>
    </xf>
    <xf numFmtId="43" fontId="3" fillId="0" borderId="13" xfId="1" applyFont="1" applyBorder="1" applyAlignment="1">
      <alignment horizontal="center"/>
    </xf>
    <xf numFmtId="43" fontId="0" fillId="0" borderId="25" xfId="1" applyFont="1" applyBorder="1" applyAlignment="1">
      <alignment vertical="center"/>
    </xf>
    <xf numFmtId="43" fontId="0" fillId="0" borderId="26" xfId="1" applyFont="1" applyBorder="1" applyAlignment="1">
      <alignment vertical="center"/>
    </xf>
    <xf numFmtId="43" fontId="0" fillId="0" borderId="27" xfId="1" applyFont="1" applyBorder="1" applyAlignment="1">
      <alignment horizontal="center"/>
    </xf>
    <xf numFmtId="43" fontId="0" fillId="7" borderId="2" xfId="1" applyFont="1" applyFill="1" applyBorder="1" applyAlignment="1">
      <alignment horizontal="center"/>
    </xf>
    <xf numFmtId="43" fontId="0" fillId="7" borderId="30" xfId="1" applyFont="1" applyFill="1" applyBorder="1" applyAlignment="1">
      <alignment horizontal="center"/>
    </xf>
    <xf numFmtId="43" fontId="0" fillId="7" borderId="24" xfId="1" applyFont="1" applyFill="1" applyBorder="1" applyAlignment="1">
      <alignment horizontal="center"/>
    </xf>
    <xf numFmtId="43" fontId="3" fillId="2" borderId="0" xfId="1" applyFont="1" applyFill="1" applyBorder="1" applyAlignment="1">
      <alignment horizontal="center"/>
    </xf>
    <xf numFmtId="43" fontId="3" fillId="2" borderId="0" xfId="1" applyFont="1" applyFill="1" applyBorder="1" applyAlignment="1">
      <alignment horizontal="center" wrapText="1"/>
    </xf>
    <xf numFmtId="43" fontId="4" fillId="7" borderId="23" xfId="1" applyFont="1" applyFill="1" applyBorder="1" applyAlignment="1">
      <alignment horizontal="center" vertical="center" wrapText="1"/>
    </xf>
    <xf numFmtId="43" fontId="4" fillId="7" borderId="4" xfId="1" applyFont="1" applyFill="1" applyBorder="1" applyAlignment="1">
      <alignment horizontal="center" vertical="center" wrapText="1"/>
    </xf>
    <xf numFmtId="43" fontId="4" fillId="7" borderId="5" xfId="1" applyFont="1" applyFill="1" applyBorder="1" applyAlignment="1">
      <alignment horizontal="center" vertical="center" wrapText="1"/>
    </xf>
    <xf numFmtId="43" fontId="4" fillId="7" borderId="24" xfId="1" applyFont="1" applyFill="1" applyBorder="1" applyAlignment="1">
      <alignment horizontal="center" vertical="center" wrapText="1"/>
    </xf>
    <xf numFmtId="43" fontId="4" fillId="7" borderId="1" xfId="1" applyFont="1" applyFill="1" applyBorder="1" applyAlignment="1">
      <alignment horizontal="center" vertical="center" wrapText="1"/>
    </xf>
    <xf numFmtId="43" fontId="4" fillId="7" borderId="6" xfId="1" applyFont="1" applyFill="1" applyBorder="1" applyAlignment="1">
      <alignment horizontal="center" vertical="center" wrapText="1"/>
    </xf>
    <xf numFmtId="43" fontId="4" fillId="7" borderId="28" xfId="1" applyFont="1" applyFill="1" applyBorder="1" applyAlignment="1">
      <alignment horizontal="center" vertical="center" wrapText="1"/>
    </xf>
    <xf numFmtId="43" fontId="4" fillId="7" borderId="25" xfId="1" applyFont="1" applyFill="1" applyBorder="1" applyAlignment="1">
      <alignment horizontal="center" vertical="center" wrapText="1"/>
    </xf>
    <xf numFmtId="43" fontId="4" fillId="7" borderId="29" xfId="1" applyFont="1" applyFill="1" applyBorder="1" applyAlignment="1">
      <alignment horizontal="center" vertical="center" wrapText="1"/>
    </xf>
    <xf numFmtId="43" fontId="2" fillId="7" borderId="22" xfId="1" applyFont="1" applyFill="1" applyBorder="1" applyAlignment="1">
      <alignment horizontal="center"/>
    </xf>
    <xf numFmtId="43" fontId="2" fillId="7" borderId="7" xfId="1" applyFont="1" applyFill="1" applyBorder="1" applyAlignment="1">
      <alignment horizontal="center"/>
    </xf>
    <xf numFmtId="43" fontId="2" fillId="7" borderId="8" xfId="1" applyFont="1" applyFill="1" applyBorder="1" applyAlignment="1">
      <alignment horizontal="center"/>
    </xf>
    <xf numFmtId="43" fontId="0" fillId="0" borderId="10" xfId="1" applyFont="1" applyBorder="1" applyAlignment="1">
      <alignment horizontal="center"/>
    </xf>
    <xf numFmtId="43" fontId="0" fillId="0" borderId="11" xfId="1" applyFont="1" applyBorder="1" applyAlignment="1">
      <alignment horizontal="center"/>
    </xf>
    <xf numFmtId="43" fontId="0" fillId="0" borderId="12" xfId="1" applyFont="1" applyBorder="1" applyAlignment="1">
      <alignment horizontal="center"/>
    </xf>
    <xf numFmtId="0" fontId="0" fillId="0" borderId="0" xfId="0" applyAlignment="1">
      <alignment horizontal="center"/>
    </xf>
    <xf numFmtId="0" fontId="5" fillId="0" borderId="17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8" fillId="0" borderId="0" xfId="0" applyFont="1" applyBorder="1" applyAlignment="1">
      <alignment horizontal="left"/>
    </xf>
    <xf numFmtId="0" fontId="7" fillId="0" borderId="14" xfId="0" applyFont="1" applyBorder="1" applyAlignment="1">
      <alignment horizontal="center"/>
    </xf>
    <xf numFmtId="0" fontId="7" fillId="0" borderId="15" xfId="0" applyFont="1" applyBorder="1" applyAlignment="1">
      <alignment horizontal="center"/>
    </xf>
    <xf numFmtId="0" fontId="7" fillId="0" borderId="16" xfId="0" applyFont="1" applyBorder="1" applyAlignment="1">
      <alignment horizontal="center"/>
    </xf>
    <xf numFmtId="0" fontId="7" fillId="0" borderId="19" xfId="0" applyFont="1" applyBorder="1" applyAlignment="1">
      <alignment horizontal="center"/>
    </xf>
    <xf numFmtId="0" fontId="7" fillId="0" borderId="9" xfId="0" applyFont="1" applyBorder="1" applyAlignment="1">
      <alignment horizontal="center"/>
    </xf>
    <xf numFmtId="0" fontId="7" fillId="0" borderId="20" xfId="0" applyFont="1" applyBorder="1" applyAlignment="1">
      <alignment horizontal="center"/>
    </xf>
    <xf numFmtId="0" fontId="11" fillId="10" borderId="0" xfId="0" applyFont="1" applyFill="1" applyBorder="1" applyAlignment="1">
      <alignment horizontal="left" vertical="center" wrapText="1"/>
    </xf>
    <xf numFmtId="0" fontId="11" fillId="10" borderId="18" xfId="0" applyFont="1" applyFill="1" applyBorder="1" applyAlignment="1">
      <alignment horizontal="left" vertical="center" wrapText="1"/>
    </xf>
    <xf numFmtId="0" fontId="7" fillId="0" borderId="14" xfId="0" applyFont="1" applyBorder="1" applyAlignment="1">
      <alignment horizontal="left" vertical="center" wrapText="1"/>
    </xf>
    <xf numFmtId="0" fontId="7" fillId="0" borderId="15" xfId="0" applyFont="1" applyBorder="1" applyAlignment="1">
      <alignment horizontal="left" vertical="center" wrapText="1"/>
    </xf>
    <xf numFmtId="0" fontId="7" fillId="0" borderId="16" xfId="0" applyFont="1" applyBorder="1" applyAlignment="1">
      <alignment horizontal="left" vertical="center" wrapText="1"/>
    </xf>
    <xf numFmtId="0" fontId="3" fillId="0" borderId="1" xfId="0" applyFont="1" applyBorder="1" applyAlignment="1">
      <alignment horizontal="center" vertical="center"/>
    </xf>
    <xf numFmtId="43" fontId="3" fillId="0" borderId="1" xfId="1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18" xfId="0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7" fillId="0" borderId="17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 wrapText="1"/>
    </xf>
    <xf numFmtId="0" fontId="7" fillId="0" borderId="18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left" vertical="center" wrapText="1"/>
    </xf>
    <xf numFmtId="0" fontId="7" fillId="0" borderId="18" xfId="0" applyFont="1" applyBorder="1" applyAlignment="1">
      <alignment horizontal="left" vertical="center" wrapText="1"/>
    </xf>
    <xf numFmtId="0" fontId="0" fillId="0" borderId="1" xfId="0" applyBorder="1" applyAlignment="1">
      <alignment horizontal="center"/>
    </xf>
  </cellXfs>
  <cellStyles count="3">
    <cellStyle name="Milliers" xfId="1" builtinId="3"/>
    <cellStyle name="Normal" xfId="0" builtinId="0"/>
    <cellStyle name="Normal 2" xfId="2"/>
  </cellStyles>
  <dxfs count="0"/>
  <tableStyles count="0" defaultTableStyle="TableStyleMedium9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4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styles" Target="styles.xml"/><Relationship Id="rId5" Type="http://schemas.openxmlformats.org/officeDocument/2006/relationships/externalLink" Target="externalLinks/externalLink1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5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47626</xdr:colOff>
      <xdr:row>0</xdr:row>
      <xdr:rowOff>0</xdr:rowOff>
    </xdr:from>
    <xdr:to>
      <xdr:col>2</xdr:col>
      <xdr:colOff>511176</xdr:colOff>
      <xdr:row>3</xdr:row>
      <xdr:rowOff>200025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1" y="0"/>
          <a:ext cx="1558925" cy="771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10</xdr:col>
      <xdr:colOff>323850</xdr:colOff>
      <xdr:row>1</xdr:row>
      <xdr:rowOff>114300</xdr:rowOff>
    </xdr:from>
    <xdr:to>
      <xdr:col>11</xdr:col>
      <xdr:colOff>714375</xdr:colOff>
      <xdr:row>3</xdr:row>
      <xdr:rowOff>47625</xdr:rowOff>
    </xdr:to>
    <xdr:sp macro="[0]!Supp" textlink="">
      <xdr:nvSpPr>
        <xdr:cNvPr id="3" name="Rectangle à coins arrondis 2"/>
        <xdr:cNvSpPr/>
      </xdr:nvSpPr>
      <xdr:spPr>
        <a:xfrm>
          <a:off x="9229725" y="304800"/>
          <a:ext cx="1152525" cy="3143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Supp montant</a:t>
          </a:r>
        </a:p>
        <a:p>
          <a:pPr algn="ctr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BORDEREAUX%20IMPORT%20CIRI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PREFON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PROJET%20CIRIL\ETATS%20VERSEMENTS\URSSAF%20VILLE%20TELEDECLARATION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grh\1%20SPECIAL%20DOCUMENT%20PAIE\IMPRIMES\PAIE%20ANNEXES\PAGNOL\URSSAFFRMP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C%20N%20R%20A%20C%20L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Edition_d_un_journal_de_paie"/>
      <sheetName val="liste Bord"/>
      <sheetName val="Feuil1"/>
      <sheetName val="BORDEREAU"/>
      <sheetName val="CDG"/>
      <sheetName val="CDG2"/>
      <sheetName val="CNFPT"/>
      <sheetName val="IRCANTEC"/>
      <sheetName val="RAFP"/>
      <sheetName val="base codes"/>
      <sheetName val="URSSAF PAGE DECLARATION"/>
      <sheetName val="VIGNETTE VERSEMENT"/>
      <sheetName val="CODE VERSEMENT"/>
      <sheetName val="CNRACL"/>
      <sheetName val="BASE"/>
      <sheetName val="mandatement"/>
      <sheetName val="UNEDIC"/>
    </sheetNames>
    <sheetDataSet>
      <sheetData sheetId="0">
        <row r="5">
          <cell r="A5" t="str">
            <v>Date de début de paie = 01/07/2019</v>
          </cell>
        </row>
      </sheetData>
      <sheetData sheetId="1" refreshError="1"/>
      <sheetData sheetId="2">
        <row r="2">
          <cell r="A2">
            <v>129595.38999999994</v>
          </cell>
          <cell r="B2">
            <v>122257.70999999995</v>
          </cell>
          <cell r="C2">
            <v>18636.669999999998</v>
          </cell>
          <cell r="D2">
            <v>18886.37000000001</v>
          </cell>
          <cell r="E2">
            <v>128215.76000000005</v>
          </cell>
          <cell r="F2">
            <v>12436.699999999993</v>
          </cell>
          <cell r="G2">
            <v>979531.34999999939</v>
          </cell>
          <cell r="H2">
            <v>95099.590000000084</v>
          </cell>
          <cell r="I2">
            <v>0</v>
          </cell>
          <cell r="J2">
            <v>0</v>
          </cell>
          <cell r="K2">
            <v>11354.2</v>
          </cell>
          <cell r="L2">
            <v>1101.3500000000001</v>
          </cell>
          <cell r="M2">
            <v>795764.87999999942</v>
          </cell>
          <cell r="N2">
            <v>122786.66000000002</v>
          </cell>
          <cell r="O2">
            <v>0</v>
          </cell>
          <cell r="P2">
            <v>0</v>
          </cell>
          <cell r="Q2">
            <v>925360.26999999967</v>
          </cell>
          <cell r="R2">
            <v>4626.610000000006</v>
          </cell>
          <cell r="S2">
            <v>4282.8500000000004</v>
          </cell>
          <cell r="T2">
            <v>56.960000000000008</v>
          </cell>
          <cell r="U2">
            <v>157459.09000000003</v>
          </cell>
          <cell r="V2">
            <v>6202.6100000000024</v>
          </cell>
          <cell r="W2">
            <v>803092.66999999934</v>
          </cell>
          <cell r="X2">
            <v>86974.980000000098</v>
          </cell>
          <cell r="Y2">
            <v>246147.87000000002</v>
          </cell>
          <cell r="Z2">
            <v>787199.67999999935</v>
          </cell>
          <cell r="AA2">
            <v>3148.7499999999959</v>
          </cell>
          <cell r="AB2">
            <v>0</v>
          </cell>
          <cell r="AC2">
            <v>0</v>
          </cell>
          <cell r="AD2">
            <v>129595.38999999994</v>
          </cell>
          <cell r="AE2">
            <v>795764.87999999942</v>
          </cell>
          <cell r="AF2">
            <v>12029.620000000008</v>
          </cell>
          <cell r="AG2">
            <v>795764.87999999942</v>
          </cell>
          <cell r="AH2">
            <v>129595.38999999994</v>
          </cell>
          <cell r="AI2">
            <v>0</v>
          </cell>
          <cell r="AJ2">
            <v>8328.0300000000097</v>
          </cell>
          <cell r="AK2">
            <v>0</v>
          </cell>
          <cell r="AL2">
            <v>0</v>
          </cell>
          <cell r="AM2">
            <v>133250.79000000007</v>
          </cell>
          <cell r="AN2">
            <v>13325.459999999992</v>
          </cell>
          <cell r="AO2">
            <v>150991.76</v>
          </cell>
          <cell r="AP2">
            <v>10569.469999999996</v>
          </cell>
          <cell r="AQ2">
            <v>1047.42</v>
          </cell>
          <cell r="AR2">
            <v>10976.070000000002</v>
          </cell>
          <cell r="AS2">
            <v>768.36000000000013</v>
          </cell>
          <cell r="AT2">
            <v>4313.0599999999995</v>
          </cell>
          <cell r="AU2">
            <v>181.15</v>
          </cell>
          <cell r="AV2">
            <v>237.5</v>
          </cell>
          <cell r="AW2">
            <v>893851.8400000002</v>
          </cell>
          <cell r="AZ2">
            <v>18355.389999999985</v>
          </cell>
          <cell r="BA2">
            <v>0</v>
          </cell>
          <cell r="BB2">
            <v>0</v>
          </cell>
          <cell r="BC2">
            <v>378.13</v>
          </cell>
          <cell r="BD2">
            <v>378.13</v>
          </cell>
          <cell r="BE2">
            <v>0</v>
          </cell>
          <cell r="BF2">
            <v>0</v>
          </cell>
          <cell r="BH2">
            <v>9409.83</v>
          </cell>
          <cell r="BI2">
            <v>0</v>
          </cell>
          <cell r="BJ2">
            <v>0</v>
          </cell>
          <cell r="BK2">
            <v>2870.2</v>
          </cell>
          <cell r="BL2">
            <v>0</v>
          </cell>
          <cell r="BM2">
            <v>0</v>
          </cell>
          <cell r="BO2">
            <v>0</v>
          </cell>
          <cell r="BP2">
            <v>129595.38999999994</v>
          </cell>
          <cell r="BR2">
            <v>28678.789999999986</v>
          </cell>
          <cell r="BS2">
            <v>12001.299999999987</v>
          </cell>
          <cell r="BU2">
            <v>-1678.8200000000004</v>
          </cell>
          <cell r="BW2">
            <v>-313.02999999999997</v>
          </cell>
          <cell r="BX2">
            <v>0</v>
          </cell>
          <cell r="BY2">
            <v>30.21</v>
          </cell>
        </row>
        <row r="4">
          <cell r="A4">
            <v>115</v>
          </cell>
          <cell r="E4">
            <v>117</v>
          </cell>
          <cell r="G4">
            <v>414</v>
          </cell>
          <cell r="I4">
            <v>0</v>
          </cell>
          <cell r="K4">
            <v>13</v>
          </cell>
          <cell r="M4">
            <v>411</v>
          </cell>
          <cell r="O4">
            <v>0</v>
          </cell>
          <cell r="Q4">
            <v>526</v>
          </cell>
          <cell r="S4">
            <v>4</v>
          </cell>
          <cell r="U4">
            <v>116</v>
          </cell>
          <cell r="W4">
            <v>415</v>
          </cell>
          <cell r="AD4">
            <v>115</v>
          </cell>
          <cell r="AE4">
            <v>411</v>
          </cell>
          <cell r="AL4">
            <v>0</v>
          </cell>
          <cell r="AM4">
            <v>414</v>
          </cell>
          <cell r="AO4">
            <v>115</v>
          </cell>
          <cell r="AR4">
            <v>13</v>
          </cell>
          <cell r="AT4">
            <v>4</v>
          </cell>
          <cell r="AW4">
            <v>559</v>
          </cell>
          <cell r="BK4">
            <v>4</v>
          </cell>
          <cell r="BP4">
            <v>115</v>
          </cell>
          <cell r="BY4">
            <v>1</v>
          </cell>
        </row>
      </sheetData>
      <sheetData sheetId="3">
        <row r="1">
          <cell r="AD1">
            <v>43647</v>
          </cell>
        </row>
        <row r="7">
          <cell r="AJ7">
            <v>6.8</v>
          </cell>
        </row>
        <row r="8">
          <cell r="AJ8">
            <v>2.4</v>
          </cell>
        </row>
        <row r="9">
          <cell r="AJ9">
            <v>0.5</v>
          </cell>
        </row>
        <row r="10">
          <cell r="AD10">
            <v>13.050000000000002</v>
          </cell>
          <cell r="AF10">
            <v>15.430000000000001</v>
          </cell>
          <cell r="AH10">
            <v>16.61</v>
          </cell>
        </row>
        <row r="12">
          <cell r="AD12">
            <v>15.450000000000001</v>
          </cell>
          <cell r="AH12">
            <v>13.74</v>
          </cell>
        </row>
        <row r="13">
          <cell r="AD13">
            <v>1.33</v>
          </cell>
          <cell r="AH13">
            <v>1.2</v>
          </cell>
        </row>
        <row r="15">
          <cell r="AE15">
            <v>6</v>
          </cell>
        </row>
        <row r="22">
          <cell r="AD22">
            <v>0.7</v>
          </cell>
          <cell r="AI22">
            <v>14.850000000000001</v>
          </cell>
        </row>
        <row r="24">
          <cell r="AD24">
            <v>6.9</v>
          </cell>
        </row>
        <row r="34">
          <cell r="O34">
            <v>-63.571959999999962</v>
          </cell>
          <cell r="T34">
            <v>3212.3706799999973</v>
          </cell>
        </row>
        <row r="35">
          <cell r="AD35">
            <v>0.8</v>
          </cell>
        </row>
      </sheetData>
      <sheetData sheetId="4">
        <row r="32">
          <cell r="F32">
            <v>12029.68</v>
          </cell>
        </row>
      </sheetData>
      <sheetData sheetId="5" refreshError="1"/>
      <sheetData sheetId="6">
        <row r="2">
          <cell r="AM2">
            <v>43647</v>
          </cell>
        </row>
        <row r="31">
          <cell r="AD31">
            <v>8328</v>
          </cell>
        </row>
      </sheetData>
      <sheetData sheetId="7">
        <row r="31">
          <cell r="D31">
            <v>12566</v>
          </cell>
        </row>
      </sheetData>
      <sheetData sheetId="8">
        <row r="29">
          <cell r="E29">
            <v>13325.459999999992</v>
          </cell>
        </row>
      </sheetData>
      <sheetData sheetId="9" refreshError="1"/>
      <sheetData sheetId="10">
        <row r="81">
          <cell r="V81">
            <v>298064</v>
          </cell>
        </row>
      </sheetData>
      <sheetData sheetId="11" refreshError="1"/>
      <sheetData sheetId="12" refreshError="1"/>
      <sheetData sheetId="13">
        <row r="9">
          <cell r="C9">
            <v>333122.85000000009</v>
          </cell>
          <cell r="F9">
            <v>3148.7499999999959</v>
          </cell>
          <cell r="H9">
            <v>0</v>
          </cell>
        </row>
      </sheetData>
      <sheetData sheetId="14" refreshError="1"/>
      <sheetData sheetId="15" refreshError="1"/>
      <sheetData sheetId="16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TARIFS PAR CLASSE 2006"/>
      <sheetName val="TARIFS PAR CLASSE 2007"/>
      <sheetName val="TARIFS PAR CLASSE 2008"/>
      <sheetName val="TARIFS PAR CLASSE 2009"/>
      <sheetName val="TARIFS PAR  2010 a 2014 (2)"/>
      <sheetName val="TARIFS PAR  2010 a 2014"/>
      <sheetName val="TARIFS PAR  2015 a 2017"/>
      <sheetName val="ADHERENTS"/>
      <sheetName val="VIGNETTE VERSEMENT"/>
      <sheetName val="CODE VERSEMENT"/>
      <sheetName val="TARIFS PAR  2015"/>
    </sheetNames>
    <sheetDataSet>
      <sheetData sheetId="0"/>
      <sheetData sheetId="1">
        <row r="6">
          <cell r="C6">
            <v>216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base codes"/>
      <sheetName val="SPECIAL RECAPITULATIF ANNUEL"/>
      <sheetName val="URSSAF PAGE SAISIE"/>
      <sheetName val="URSSAF PAGE DECLARATION"/>
      <sheetName val="ATTENTION !"/>
    </sheetNames>
    <sheetDataSet>
      <sheetData sheetId="0"/>
      <sheetData sheetId="1"/>
      <sheetData sheetId="2" refreshError="1">
        <row r="29">
          <cell r="K29">
            <v>47647</v>
          </cell>
        </row>
        <row r="30">
          <cell r="K30">
            <v>44931</v>
          </cell>
        </row>
        <row r="34">
          <cell r="K34">
            <v>62275</v>
          </cell>
        </row>
        <row r="35">
          <cell r="K35">
            <v>957502</v>
          </cell>
        </row>
        <row r="41">
          <cell r="K41">
            <v>1792</v>
          </cell>
        </row>
        <row r="42">
          <cell r="K42">
            <v>10916</v>
          </cell>
        </row>
        <row r="43">
          <cell r="K43">
            <v>779003</v>
          </cell>
        </row>
        <row r="47">
          <cell r="K47">
            <v>15285</v>
          </cell>
        </row>
        <row r="56">
          <cell r="K56">
            <v>69345</v>
          </cell>
        </row>
      </sheetData>
      <sheetData sheetId="3"/>
      <sheetData sheetId="4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base code"/>
      <sheetName val="page 1"/>
    </sheetNames>
    <sheetDataSet>
      <sheetData sheetId="0" refreshError="1">
        <row r="3">
          <cell r="A3">
            <v>38353</v>
          </cell>
          <cell r="B3">
            <v>38353</v>
          </cell>
          <cell r="C3" t="str">
            <v>62U220051126620826300035</v>
          </cell>
        </row>
        <row r="4">
          <cell r="A4">
            <v>38384</v>
          </cell>
          <cell r="B4">
            <v>38384</v>
          </cell>
          <cell r="C4" t="str">
            <v>62U220051226620826300035</v>
          </cell>
        </row>
        <row r="5">
          <cell r="A5">
            <v>38412</v>
          </cell>
          <cell r="B5">
            <v>38412</v>
          </cell>
          <cell r="C5" t="str">
            <v>62U220051326620826300035</v>
          </cell>
        </row>
        <row r="6">
          <cell r="A6">
            <v>38443</v>
          </cell>
          <cell r="B6">
            <v>38443</v>
          </cell>
          <cell r="C6" t="str">
            <v>62U220052126620826300035</v>
          </cell>
        </row>
        <row r="7">
          <cell r="A7">
            <v>38473</v>
          </cell>
          <cell r="B7">
            <v>38473</v>
          </cell>
          <cell r="C7" t="str">
            <v>62U220052226620826300035</v>
          </cell>
        </row>
        <row r="8">
          <cell r="A8">
            <v>38504</v>
          </cell>
          <cell r="B8">
            <v>38504</v>
          </cell>
          <cell r="C8" t="str">
            <v>62U220052326620826300035</v>
          </cell>
        </row>
        <row r="9">
          <cell r="A9">
            <v>38534</v>
          </cell>
          <cell r="B9">
            <v>38534</v>
          </cell>
          <cell r="C9" t="str">
            <v>62U220053126620826300035</v>
          </cell>
        </row>
        <row r="10">
          <cell r="A10">
            <v>38565</v>
          </cell>
          <cell r="B10">
            <v>38565</v>
          </cell>
          <cell r="C10" t="str">
            <v>62U220053226620826300035</v>
          </cell>
        </row>
        <row r="11">
          <cell r="A11">
            <v>38596</v>
          </cell>
          <cell r="B11">
            <v>38596</v>
          </cell>
          <cell r="C11" t="str">
            <v>62U220053326620826300035</v>
          </cell>
        </row>
        <row r="12">
          <cell r="A12">
            <v>38626</v>
          </cell>
          <cell r="B12">
            <v>38626</v>
          </cell>
          <cell r="C12" t="str">
            <v>62U220054126620826300035</v>
          </cell>
        </row>
        <row r="13">
          <cell r="A13">
            <v>38657</v>
          </cell>
          <cell r="B13">
            <v>38657</v>
          </cell>
          <cell r="C13" t="str">
            <v>62U220054226620826300035</v>
          </cell>
        </row>
        <row r="14">
          <cell r="A14">
            <v>38687</v>
          </cell>
          <cell r="B14">
            <v>38687</v>
          </cell>
          <cell r="C14" t="str">
            <v>62U220054326620826300035</v>
          </cell>
        </row>
      </sheetData>
      <sheetData sheetId="1" refreshError="1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RECAP 2006"/>
      <sheetName val="RECAP 2007"/>
      <sheetName val="RECAP 2008"/>
      <sheetName val="RECAP 2009"/>
      <sheetName val="RECAP 2010"/>
      <sheetName val="RECAP 2011"/>
      <sheetName val="RECAP 2012"/>
      <sheetName val="RECAP 2013 (2)"/>
      <sheetName val="RECAP 2014"/>
      <sheetName val="vignettes"/>
      <sheetName val="TAUX"/>
      <sheetName val="BAS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4">
          <cell r="A4">
            <v>1</v>
          </cell>
          <cell r="B4" t="str">
            <v>JANVIER</v>
          </cell>
          <cell r="C4">
            <v>1</v>
          </cell>
          <cell r="D4" t="str">
            <v>88W01AKC960CCU201401</v>
          </cell>
          <cell r="E4">
            <v>41675</v>
          </cell>
          <cell r="F4" t="str">
            <v>88W01AKC960CCR201401</v>
          </cell>
        </row>
        <row r="5">
          <cell r="A5">
            <v>2</v>
          </cell>
          <cell r="B5" t="str">
            <v>FEVRIER</v>
          </cell>
          <cell r="C5">
            <v>2</v>
          </cell>
          <cell r="D5" t="str">
            <v>88W01AKC960CCU201402</v>
          </cell>
          <cell r="E5">
            <v>41703</v>
          </cell>
          <cell r="F5" t="str">
            <v>88W01AKC960CCR201402</v>
          </cell>
        </row>
        <row r="6">
          <cell r="A6">
            <v>3</v>
          </cell>
          <cell r="B6" t="str">
            <v>MARS</v>
          </cell>
          <cell r="C6">
            <v>3</v>
          </cell>
          <cell r="D6" t="str">
            <v>88W01AKC960CCU201403</v>
          </cell>
          <cell r="E6">
            <v>41734</v>
          </cell>
          <cell r="F6" t="str">
            <v>88W01AKC960CCR201403</v>
          </cell>
        </row>
        <row r="7">
          <cell r="A7">
            <v>4</v>
          </cell>
          <cell r="B7" t="str">
            <v>AVRIL</v>
          </cell>
          <cell r="C7">
            <v>4</v>
          </cell>
          <cell r="D7" t="str">
            <v>88W01AKC960CCU201404</v>
          </cell>
          <cell r="E7">
            <v>41764</v>
          </cell>
          <cell r="F7" t="str">
            <v>88W01AKC960CCR201404</v>
          </cell>
        </row>
        <row r="8">
          <cell r="A8">
            <v>5</v>
          </cell>
          <cell r="B8" t="str">
            <v>MAI</v>
          </cell>
          <cell r="C8">
            <v>5</v>
          </cell>
          <cell r="D8" t="str">
            <v>88W01AKC960CCU201405</v>
          </cell>
          <cell r="E8">
            <v>41795</v>
          </cell>
          <cell r="F8" t="str">
            <v>88W01AKC960CCR201405</v>
          </cell>
        </row>
        <row r="9">
          <cell r="A9">
            <v>6</v>
          </cell>
          <cell r="B9" t="str">
            <v>JUIN</v>
          </cell>
          <cell r="C9">
            <v>6</v>
          </cell>
          <cell r="D9" t="str">
            <v>88W01AKC960CCU201406</v>
          </cell>
          <cell r="E9">
            <v>41825</v>
          </cell>
          <cell r="F9" t="str">
            <v>88W01AKC960CCR201406</v>
          </cell>
        </row>
        <row r="10">
          <cell r="A10">
            <v>7</v>
          </cell>
          <cell r="B10" t="str">
            <v>JUILLET</v>
          </cell>
          <cell r="C10">
            <v>7</v>
          </cell>
          <cell r="D10" t="str">
            <v>88W01AKC960CCU201407</v>
          </cell>
          <cell r="E10">
            <v>41856</v>
          </cell>
          <cell r="F10" t="str">
            <v>88W01AKC960CCR201407</v>
          </cell>
        </row>
        <row r="11">
          <cell r="A11">
            <v>8</v>
          </cell>
          <cell r="B11" t="str">
            <v>AOUT</v>
          </cell>
          <cell r="C11">
            <v>8</v>
          </cell>
          <cell r="D11" t="str">
            <v>88W01AKC960CCU201408</v>
          </cell>
          <cell r="E11">
            <v>41887</v>
          </cell>
          <cell r="F11" t="str">
            <v>88W01AKC960CCR201408</v>
          </cell>
        </row>
        <row r="12">
          <cell r="A12">
            <v>9</v>
          </cell>
          <cell r="B12" t="str">
            <v>SEPTEMBRE</v>
          </cell>
          <cell r="C12">
            <v>9</v>
          </cell>
          <cell r="D12" t="str">
            <v>88W01AKC960CCU201409</v>
          </cell>
          <cell r="E12">
            <v>41917</v>
          </cell>
          <cell r="F12" t="str">
            <v>88W01AKC960CCR201409</v>
          </cell>
        </row>
        <row r="13">
          <cell r="A13">
            <v>10</v>
          </cell>
          <cell r="B13" t="str">
            <v>OCTOBRE</v>
          </cell>
          <cell r="C13">
            <v>10</v>
          </cell>
          <cell r="D13" t="str">
            <v>88W01AKC960CCU201410</v>
          </cell>
          <cell r="E13">
            <v>41948</v>
          </cell>
          <cell r="F13" t="str">
            <v>88W01AKC960CCR201410</v>
          </cell>
        </row>
        <row r="14">
          <cell r="A14">
            <v>11</v>
          </cell>
          <cell r="B14" t="str">
            <v>NOVEMBRE</v>
          </cell>
          <cell r="C14">
            <v>11</v>
          </cell>
          <cell r="D14" t="str">
            <v>88W01AKC960CCU201411</v>
          </cell>
          <cell r="E14">
            <v>41978</v>
          </cell>
          <cell r="F14" t="str">
            <v>88W01AKC960CCR201411</v>
          </cell>
        </row>
        <row r="15">
          <cell r="A15">
            <v>12</v>
          </cell>
          <cell r="B15" t="str">
            <v>DECEMBRE</v>
          </cell>
          <cell r="C15">
            <v>12</v>
          </cell>
          <cell r="D15" t="str">
            <v>88W01AKC960CCU201412</v>
          </cell>
          <cell r="E15">
            <v>42009</v>
          </cell>
          <cell r="F15" t="str">
            <v>88W01AKC960CCR201412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A1:CU37"/>
  <sheetViews>
    <sheetView workbookViewId="0">
      <selection activeCell="A5" sqref="A5"/>
    </sheetView>
  </sheetViews>
  <sheetFormatPr baseColWidth="10" defaultRowHeight="12.75"/>
  <cols>
    <col min="1" max="1" width="10.28515625" style="39" customWidth="1"/>
    <col min="2" max="2" width="30" style="39" customWidth="1"/>
    <col min="3" max="3" width="133.5703125" style="39" customWidth="1"/>
    <col min="4" max="21" width="0.5703125" style="39" hidden="1" customWidth="1"/>
    <col min="22" max="22" width="0.140625" style="39" customWidth="1"/>
    <col min="23" max="24" width="11.5703125" style="39" hidden="1" customWidth="1"/>
    <col min="25" max="256" width="11.42578125" style="39"/>
    <col min="257" max="257" width="10.28515625" style="39" customWidth="1"/>
    <col min="258" max="258" width="30" style="39" customWidth="1"/>
    <col min="259" max="259" width="133.5703125" style="39" customWidth="1"/>
    <col min="260" max="277" width="0" style="39" hidden="1" customWidth="1"/>
    <col min="278" max="278" width="0.140625" style="39" customWidth="1"/>
    <col min="279" max="280" width="0" style="39" hidden="1" customWidth="1"/>
    <col min="281" max="512" width="11.42578125" style="39"/>
    <col min="513" max="513" width="10.28515625" style="39" customWidth="1"/>
    <col min="514" max="514" width="30" style="39" customWidth="1"/>
    <col min="515" max="515" width="133.5703125" style="39" customWidth="1"/>
    <col min="516" max="533" width="0" style="39" hidden="1" customWidth="1"/>
    <col min="534" max="534" width="0.140625" style="39" customWidth="1"/>
    <col min="535" max="536" width="0" style="39" hidden="1" customWidth="1"/>
    <col min="537" max="768" width="11.42578125" style="39"/>
    <col min="769" max="769" width="10.28515625" style="39" customWidth="1"/>
    <col min="770" max="770" width="30" style="39" customWidth="1"/>
    <col min="771" max="771" width="133.5703125" style="39" customWidth="1"/>
    <col min="772" max="789" width="0" style="39" hidden="1" customWidth="1"/>
    <col min="790" max="790" width="0.140625" style="39" customWidth="1"/>
    <col min="791" max="792" width="0" style="39" hidden="1" customWidth="1"/>
    <col min="793" max="1024" width="11.42578125" style="39"/>
    <col min="1025" max="1025" width="10.28515625" style="39" customWidth="1"/>
    <col min="1026" max="1026" width="30" style="39" customWidth="1"/>
    <col min="1027" max="1027" width="133.5703125" style="39" customWidth="1"/>
    <col min="1028" max="1045" width="0" style="39" hidden="1" customWidth="1"/>
    <col min="1046" max="1046" width="0.140625" style="39" customWidth="1"/>
    <col min="1047" max="1048" width="0" style="39" hidden="1" customWidth="1"/>
    <col min="1049" max="1280" width="11.42578125" style="39"/>
    <col min="1281" max="1281" width="10.28515625" style="39" customWidth="1"/>
    <col min="1282" max="1282" width="30" style="39" customWidth="1"/>
    <col min="1283" max="1283" width="133.5703125" style="39" customWidth="1"/>
    <col min="1284" max="1301" width="0" style="39" hidden="1" customWidth="1"/>
    <col min="1302" max="1302" width="0.140625" style="39" customWidth="1"/>
    <col min="1303" max="1304" width="0" style="39" hidden="1" customWidth="1"/>
    <col min="1305" max="1536" width="11.42578125" style="39"/>
    <col min="1537" max="1537" width="10.28515625" style="39" customWidth="1"/>
    <col min="1538" max="1538" width="30" style="39" customWidth="1"/>
    <col min="1539" max="1539" width="133.5703125" style="39" customWidth="1"/>
    <col min="1540" max="1557" width="0" style="39" hidden="1" customWidth="1"/>
    <col min="1558" max="1558" width="0.140625" style="39" customWidth="1"/>
    <col min="1559" max="1560" width="0" style="39" hidden="1" customWidth="1"/>
    <col min="1561" max="1792" width="11.42578125" style="39"/>
    <col min="1793" max="1793" width="10.28515625" style="39" customWidth="1"/>
    <col min="1794" max="1794" width="30" style="39" customWidth="1"/>
    <col min="1795" max="1795" width="133.5703125" style="39" customWidth="1"/>
    <col min="1796" max="1813" width="0" style="39" hidden="1" customWidth="1"/>
    <col min="1814" max="1814" width="0.140625" style="39" customWidth="1"/>
    <col min="1815" max="1816" width="0" style="39" hidden="1" customWidth="1"/>
    <col min="1817" max="2048" width="11.42578125" style="39"/>
    <col min="2049" max="2049" width="10.28515625" style="39" customWidth="1"/>
    <col min="2050" max="2050" width="30" style="39" customWidth="1"/>
    <col min="2051" max="2051" width="133.5703125" style="39" customWidth="1"/>
    <col min="2052" max="2069" width="0" style="39" hidden="1" customWidth="1"/>
    <col min="2070" max="2070" width="0.140625" style="39" customWidth="1"/>
    <col min="2071" max="2072" width="0" style="39" hidden="1" customWidth="1"/>
    <col min="2073" max="2304" width="11.42578125" style="39"/>
    <col min="2305" max="2305" width="10.28515625" style="39" customWidth="1"/>
    <col min="2306" max="2306" width="30" style="39" customWidth="1"/>
    <col min="2307" max="2307" width="133.5703125" style="39" customWidth="1"/>
    <col min="2308" max="2325" width="0" style="39" hidden="1" customWidth="1"/>
    <col min="2326" max="2326" width="0.140625" style="39" customWidth="1"/>
    <col min="2327" max="2328" width="0" style="39" hidden="1" customWidth="1"/>
    <col min="2329" max="2560" width="11.42578125" style="39"/>
    <col min="2561" max="2561" width="10.28515625" style="39" customWidth="1"/>
    <col min="2562" max="2562" width="30" style="39" customWidth="1"/>
    <col min="2563" max="2563" width="133.5703125" style="39" customWidth="1"/>
    <col min="2564" max="2581" width="0" style="39" hidden="1" customWidth="1"/>
    <col min="2582" max="2582" width="0.140625" style="39" customWidth="1"/>
    <col min="2583" max="2584" width="0" style="39" hidden="1" customWidth="1"/>
    <col min="2585" max="2816" width="11.42578125" style="39"/>
    <col min="2817" max="2817" width="10.28515625" style="39" customWidth="1"/>
    <col min="2818" max="2818" width="30" style="39" customWidth="1"/>
    <col min="2819" max="2819" width="133.5703125" style="39" customWidth="1"/>
    <col min="2820" max="2837" width="0" style="39" hidden="1" customWidth="1"/>
    <col min="2838" max="2838" width="0.140625" style="39" customWidth="1"/>
    <col min="2839" max="2840" width="0" style="39" hidden="1" customWidth="1"/>
    <col min="2841" max="3072" width="11.42578125" style="39"/>
    <col min="3073" max="3073" width="10.28515625" style="39" customWidth="1"/>
    <col min="3074" max="3074" width="30" style="39" customWidth="1"/>
    <col min="3075" max="3075" width="133.5703125" style="39" customWidth="1"/>
    <col min="3076" max="3093" width="0" style="39" hidden="1" customWidth="1"/>
    <col min="3094" max="3094" width="0.140625" style="39" customWidth="1"/>
    <col min="3095" max="3096" width="0" style="39" hidden="1" customWidth="1"/>
    <col min="3097" max="3328" width="11.42578125" style="39"/>
    <col min="3329" max="3329" width="10.28515625" style="39" customWidth="1"/>
    <col min="3330" max="3330" width="30" style="39" customWidth="1"/>
    <col min="3331" max="3331" width="133.5703125" style="39" customWidth="1"/>
    <col min="3332" max="3349" width="0" style="39" hidden="1" customWidth="1"/>
    <col min="3350" max="3350" width="0.140625" style="39" customWidth="1"/>
    <col min="3351" max="3352" width="0" style="39" hidden="1" customWidth="1"/>
    <col min="3353" max="3584" width="11.42578125" style="39"/>
    <col min="3585" max="3585" width="10.28515625" style="39" customWidth="1"/>
    <col min="3586" max="3586" width="30" style="39" customWidth="1"/>
    <col min="3587" max="3587" width="133.5703125" style="39" customWidth="1"/>
    <col min="3588" max="3605" width="0" style="39" hidden="1" customWidth="1"/>
    <col min="3606" max="3606" width="0.140625" style="39" customWidth="1"/>
    <col min="3607" max="3608" width="0" style="39" hidden="1" customWidth="1"/>
    <col min="3609" max="3840" width="11.42578125" style="39"/>
    <col min="3841" max="3841" width="10.28515625" style="39" customWidth="1"/>
    <col min="3842" max="3842" width="30" style="39" customWidth="1"/>
    <col min="3843" max="3843" width="133.5703125" style="39" customWidth="1"/>
    <col min="3844" max="3861" width="0" style="39" hidden="1" customWidth="1"/>
    <col min="3862" max="3862" width="0.140625" style="39" customWidth="1"/>
    <col min="3863" max="3864" width="0" style="39" hidden="1" customWidth="1"/>
    <col min="3865" max="4096" width="11.42578125" style="39"/>
    <col min="4097" max="4097" width="10.28515625" style="39" customWidth="1"/>
    <col min="4098" max="4098" width="30" style="39" customWidth="1"/>
    <col min="4099" max="4099" width="133.5703125" style="39" customWidth="1"/>
    <col min="4100" max="4117" width="0" style="39" hidden="1" customWidth="1"/>
    <col min="4118" max="4118" width="0.140625" style="39" customWidth="1"/>
    <col min="4119" max="4120" width="0" style="39" hidden="1" customWidth="1"/>
    <col min="4121" max="4352" width="11.42578125" style="39"/>
    <col min="4353" max="4353" width="10.28515625" style="39" customWidth="1"/>
    <col min="4354" max="4354" width="30" style="39" customWidth="1"/>
    <col min="4355" max="4355" width="133.5703125" style="39" customWidth="1"/>
    <col min="4356" max="4373" width="0" style="39" hidden="1" customWidth="1"/>
    <col min="4374" max="4374" width="0.140625" style="39" customWidth="1"/>
    <col min="4375" max="4376" width="0" style="39" hidden="1" customWidth="1"/>
    <col min="4377" max="4608" width="11.42578125" style="39"/>
    <col min="4609" max="4609" width="10.28515625" style="39" customWidth="1"/>
    <col min="4610" max="4610" width="30" style="39" customWidth="1"/>
    <col min="4611" max="4611" width="133.5703125" style="39" customWidth="1"/>
    <col min="4612" max="4629" width="0" style="39" hidden="1" customWidth="1"/>
    <col min="4630" max="4630" width="0.140625" style="39" customWidth="1"/>
    <col min="4631" max="4632" width="0" style="39" hidden="1" customWidth="1"/>
    <col min="4633" max="4864" width="11.42578125" style="39"/>
    <col min="4865" max="4865" width="10.28515625" style="39" customWidth="1"/>
    <col min="4866" max="4866" width="30" style="39" customWidth="1"/>
    <col min="4867" max="4867" width="133.5703125" style="39" customWidth="1"/>
    <col min="4868" max="4885" width="0" style="39" hidden="1" customWidth="1"/>
    <col min="4886" max="4886" width="0.140625" style="39" customWidth="1"/>
    <col min="4887" max="4888" width="0" style="39" hidden="1" customWidth="1"/>
    <col min="4889" max="5120" width="11.42578125" style="39"/>
    <col min="5121" max="5121" width="10.28515625" style="39" customWidth="1"/>
    <col min="5122" max="5122" width="30" style="39" customWidth="1"/>
    <col min="5123" max="5123" width="133.5703125" style="39" customWidth="1"/>
    <col min="5124" max="5141" width="0" style="39" hidden="1" customWidth="1"/>
    <col min="5142" max="5142" width="0.140625" style="39" customWidth="1"/>
    <col min="5143" max="5144" width="0" style="39" hidden="1" customWidth="1"/>
    <col min="5145" max="5376" width="11.42578125" style="39"/>
    <col min="5377" max="5377" width="10.28515625" style="39" customWidth="1"/>
    <col min="5378" max="5378" width="30" style="39" customWidth="1"/>
    <col min="5379" max="5379" width="133.5703125" style="39" customWidth="1"/>
    <col min="5380" max="5397" width="0" style="39" hidden="1" customWidth="1"/>
    <col min="5398" max="5398" width="0.140625" style="39" customWidth="1"/>
    <col min="5399" max="5400" width="0" style="39" hidden="1" customWidth="1"/>
    <col min="5401" max="5632" width="11.42578125" style="39"/>
    <col min="5633" max="5633" width="10.28515625" style="39" customWidth="1"/>
    <col min="5634" max="5634" width="30" style="39" customWidth="1"/>
    <col min="5635" max="5635" width="133.5703125" style="39" customWidth="1"/>
    <col min="5636" max="5653" width="0" style="39" hidden="1" customWidth="1"/>
    <col min="5654" max="5654" width="0.140625" style="39" customWidth="1"/>
    <col min="5655" max="5656" width="0" style="39" hidden="1" customWidth="1"/>
    <col min="5657" max="5888" width="11.42578125" style="39"/>
    <col min="5889" max="5889" width="10.28515625" style="39" customWidth="1"/>
    <col min="5890" max="5890" width="30" style="39" customWidth="1"/>
    <col min="5891" max="5891" width="133.5703125" style="39" customWidth="1"/>
    <col min="5892" max="5909" width="0" style="39" hidden="1" customWidth="1"/>
    <col min="5910" max="5910" width="0.140625" style="39" customWidth="1"/>
    <col min="5911" max="5912" width="0" style="39" hidden="1" customWidth="1"/>
    <col min="5913" max="6144" width="11.42578125" style="39"/>
    <col min="6145" max="6145" width="10.28515625" style="39" customWidth="1"/>
    <col min="6146" max="6146" width="30" style="39" customWidth="1"/>
    <col min="6147" max="6147" width="133.5703125" style="39" customWidth="1"/>
    <col min="6148" max="6165" width="0" style="39" hidden="1" customWidth="1"/>
    <col min="6166" max="6166" width="0.140625" style="39" customWidth="1"/>
    <col min="6167" max="6168" width="0" style="39" hidden="1" customWidth="1"/>
    <col min="6169" max="6400" width="11.42578125" style="39"/>
    <col min="6401" max="6401" width="10.28515625" style="39" customWidth="1"/>
    <col min="6402" max="6402" width="30" style="39" customWidth="1"/>
    <col min="6403" max="6403" width="133.5703125" style="39" customWidth="1"/>
    <col min="6404" max="6421" width="0" style="39" hidden="1" customWidth="1"/>
    <col min="6422" max="6422" width="0.140625" style="39" customWidth="1"/>
    <col min="6423" max="6424" width="0" style="39" hidden="1" customWidth="1"/>
    <col min="6425" max="6656" width="11.42578125" style="39"/>
    <col min="6657" max="6657" width="10.28515625" style="39" customWidth="1"/>
    <col min="6658" max="6658" width="30" style="39" customWidth="1"/>
    <col min="6659" max="6659" width="133.5703125" style="39" customWidth="1"/>
    <col min="6660" max="6677" width="0" style="39" hidden="1" customWidth="1"/>
    <col min="6678" max="6678" width="0.140625" style="39" customWidth="1"/>
    <col min="6679" max="6680" width="0" style="39" hidden="1" customWidth="1"/>
    <col min="6681" max="6912" width="11.42578125" style="39"/>
    <col min="6913" max="6913" width="10.28515625" style="39" customWidth="1"/>
    <col min="6914" max="6914" width="30" style="39" customWidth="1"/>
    <col min="6915" max="6915" width="133.5703125" style="39" customWidth="1"/>
    <col min="6916" max="6933" width="0" style="39" hidden="1" customWidth="1"/>
    <col min="6934" max="6934" width="0.140625" style="39" customWidth="1"/>
    <col min="6935" max="6936" width="0" style="39" hidden="1" customWidth="1"/>
    <col min="6937" max="7168" width="11.42578125" style="39"/>
    <col min="7169" max="7169" width="10.28515625" style="39" customWidth="1"/>
    <col min="7170" max="7170" width="30" style="39" customWidth="1"/>
    <col min="7171" max="7171" width="133.5703125" style="39" customWidth="1"/>
    <col min="7172" max="7189" width="0" style="39" hidden="1" customWidth="1"/>
    <col min="7190" max="7190" width="0.140625" style="39" customWidth="1"/>
    <col min="7191" max="7192" width="0" style="39" hidden="1" customWidth="1"/>
    <col min="7193" max="7424" width="11.42578125" style="39"/>
    <col min="7425" max="7425" width="10.28515625" style="39" customWidth="1"/>
    <col min="7426" max="7426" width="30" style="39" customWidth="1"/>
    <col min="7427" max="7427" width="133.5703125" style="39" customWidth="1"/>
    <col min="7428" max="7445" width="0" style="39" hidden="1" customWidth="1"/>
    <col min="7446" max="7446" width="0.140625" style="39" customWidth="1"/>
    <col min="7447" max="7448" width="0" style="39" hidden="1" customWidth="1"/>
    <col min="7449" max="7680" width="11.42578125" style="39"/>
    <col min="7681" max="7681" width="10.28515625" style="39" customWidth="1"/>
    <col min="7682" max="7682" width="30" style="39" customWidth="1"/>
    <col min="7683" max="7683" width="133.5703125" style="39" customWidth="1"/>
    <col min="7684" max="7701" width="0" style="39" hidden="1" customWidth="1"/>
    <col min="7702" max="7702" width="0.140625" style="39" customWidth="1"/>
    <col min="7703" max="7704" width="0" style="39" hidden="1" customWidth="1"/>
    <col min="7705" max="7936" width="11.42578125" style="39"/>
    <col min="7937" max="7937" width="10.28515625" style="39" customWidth="1"/>
    <col min="7938" max="7938" width="30" style="39" customWidth="1"/>
    <col min="7939" max="7939" width="133.5703125" style="39" customWidth="1"/>
    <col min="7940" max="7957" width="0" style="39" hidden="1" customWidth="1"/>
    <col min="7958" max="7958" width="0.140625" style="39" customWidth="1"/>
    <col min="7959" max="7960" width="0" style="39" hidden="1" customWidth="1"/>
    <col min="7961" max="8192" width="11.42578125" style="39"/>
    <col min="8193" max="8193" width="10.28515625" style="39" customWidth="1"/>
    <col min="8194" max="8194" width="30" style="39" customWidth="1"/>
    <col min="8195" max="8195" width="133.5703125" style="39" customWidth="1"/>
    <col min="8196" max="8213" width="0" style="39" hidden="1" customWidth="1"/>
    <col min="8214" max="8214" width="0.140625" style="39" customWidth="1"/>
    <col min="8215" max="8216" width="0" style="39" hidden="1" customWidth="1"/>
    <col min="8217" max="8448" width="11.42578125" style="39"/>
    <col min="8449" max="8449" width="10.28515625" style="39" customWidth="1"/>
    <col min="8450" max="8450" width="30" style="39" customWidth="1"/>
    <col min="8451" max="8451" width="133.5703125" style="39" customWidth="1"/>
    <col min="8452" max="8469" width="0" style="39" hidden="1" customWidth="1"/>
    <col min="8470" max="8470" width="0.140625" style="39" customWidth="1"/>
    <col min="8471" max="8472" width="0" style="39" hidden="1" customWidth="1"/>
    <col min="8473" max="8704" width="11.42578125" style="39"/>
    <col min="8705" max="8705" width="10.28515625" style="39" customWidth="1"/>
    <col min="8706" max="8706" width="30" style="39" customWidth="1"/>
    <col min="8707" max="8707" width="133.5703125" style="39" customWidth="1"/>
    <col min="8708" max="8725" width="0" style="39" hidden="1" customWidth="1"/>
    <col min="8726" max="8726" width="0.140625" style="39" customWidth="1"/>
    <col min="8727" max="8728" width="0" style="39" hidden="1" customWidth="1"/>
    <col min="8729" max="8960" width="11.42578125" style="39"/>
    <col min="8961" max="8961" width="10.28515625" style="39" customWidth="1"/>
    <col min="8962" max="8962" width="30" style="39" customWidth="1"/>
    <col min="8963" max="8963" width="133.5703125" style="39" customWidth="1"/>
    <col min="8964" max="8981" width="0" style="39" hidden="1" customWidth="1"/>
    <col min="8982" max="8982" width="0.140625" style="39" customWidth="1"/>
    <col min="8983" max="8984" width="0" style="39" hidden="1" customWidth="1"/>
    <col min="8985" max="9216" width="11.42578125" style="39"/>
    <col min="9217" max="9217" width="10.28515625" style="39" customWidth="1"/>
    <col min="9218" max="9218" width="30" style="39" customWidth="1"/>
    <col min="9219" max="9219" width="133.5703125" style="39" customWidth="1"/>
    <col min="9220" max="9237" width="0" style="39" hidden="1" customWidth="1"/>
    <col min="9238" max="9238" width="0.140625" style="39" customWidth="1"/>
    <col min="9239" max="9240" width="0" style="39" hidden="1" customWidth="1"/>
    <col min="9241" max="9472" width="11.42578125" style="39"/>
    <col min="9473" max="9473" width="10.28515625" style="39" customWidth="1"/>
    <col min="9474" max="9474" width="30" style="39" customWidth="1"/>
    <col min="9475" max="9475" width="133.5703125" style="39" customWidth="1"/>
    <col min="9476" max="9493" width="0" style="39" hidden="1" customWidth="1"/>
    <col min="9494" max="9494" width="0.140625" style="39" customWidth="1"/>
    <col min="9495" max="9496" width="0" style="39" hidden="1" customWidth="1"/>
    <col min="9497" max="9728" width="11.42578125" style="39"/>
    <col min="9729" max="9729" width="10.28515625" style="39" customWidth="1"/>
    <col min="9730" max="9730" width="30" style="39" customWidth="1"/>
    <col min="9731" max="9731" width="133.5703125" style="39" customWidth="1"/>
    <col min="9732" max="9749" width="0" style="39" hidden="1" customWidth="1"/>
    <col min="9750" max="9750" width="0.140625" style="39" customWidth="1"/>
    <col min="9751" max="9752" width="0" style="39" hidden="1" customWidth="1"/>
    <col min="9753" max="9984" width="11.42578125" style="39"/>
    <col min="9985" max="9985" width="10.28515625" style="39" customWidth="1"/>
    <col min="9986" max="9986" width="30" style="39" customWidth="1"/>
    <col min="9987" max="9987" width="133.5703125" style="39" customWidth="1"/>
    <col min="9988" max="10005" width="0" style="39" hidden="1" customWidth="1"/>
    <col min="10006" max="10006" width="0.140625" style="39" customWidth="1"/>
    <col min="10007" max="10008" width="0" style="39" hidden="1" customWidth="1"/>
    <col min="10009" max="10240" width="11.42578125" style="39"/>
    <col min="10241" max="10241" width="10.28515625" style="39" customWidth="1"/>
    <col min="10242" max="10242" width="30" style="39" customWidth="1"/>
    <col min="10243" max="10243" width="133.5703125" style="39" customWidth="1"/>
    <col min="10244" max="10261" width="0" style="39" hidden="1" customWidth="1"/>
    <col min="10262" max="10262" width="0.140625" style="39" customWidth="1"/>
    <col min="10263" max="10264" width="0" style="39" hidden="1" customWidth="1"/>
    <col min="10265" max="10496" width="11.42578125" style="39"/>
    <col min="10497" max="10497" width="10.28515625" style="39" customWidth="1"/>
    <col min="10498" max="10498" width="30" style="39" customWidth="1"/>
    <col min="10499" max="10499" width="133.5703125" style="39" customWidth="1"/>
    <col min="10500" max="10517" width="0" style="39" hidden="1" customWidth="1"/>
    <col min="10518" max="10518" width="0.140625" style="39" customWidth="1"/>
    <col min="10519" max="10520" width="0" style="39" hidden="1" customWidth="1"/>
    <col min="10521" max="10752" width="11.42578125" style="39"/>
    <col min="10753" max="10753" width="10.28515625" style="39" customWidth="1"/>
    <col min="10754" max="10754" width="30" style="39" customWidth="1"/>
    <col min="10755" max="10755" width="133.5703125" style="39" customWidth="1"/>
    <col min="10756" max="10773" width="0" style="39" hidden="1" customWidth="1"/>
    <col min="10774" max="10774" width="0.140625" style="39" customWidth="1"/>
    <col min="10775" max="10776" width="0" style="39" hidden="1" customWidth="1"/>
    <col min="10777" max="11008" width="11.42578125" style="39"/>
    <col min="11009" max="11009" width="10.28515625" style="39" customWidth="1"/>
    <col min="11010" max="11010" width="30" style="39" customWidth="1"/>
    <col min="11011" max="11011" width="133.5703125" style="39" customWidth="1"/>
    <col min="11012" max="11029" width="0" style="39" hidden="1" customWidth="1"/>
    <col min="11030" max="11030" width="0.140625" style="39" customWidth="1"/>
    <col min="11031" max="11032" width="0" style="39" hidden="1" customWidth="1"/>
    <col min="11033" max="11264" width="11.42578125" style="39"/>
    <col min="11265" max="11265" width="10.28515625" style="39" customWidth="1"/>
    <col min="11266" max="11266" width="30" style="39" customWidth="1"/>
    <col min="11267" max="11267" width="133.5703125" style="39" customWidth="1"/>
    <col min="11268" max="11285" width="0" style="39" hidden="1" customWidth="1"/>
    <col min="11286" max="11286" width="0.140625" style="39" customWidth="1"/>
    <col min="11287" max="11288" width="0" style="39" hidden="1" customWidth="1"/>
    <col min="11289" max="11520" width="11.42578125" style="39"/>
    <col min="11521" max="11521" width="10.28515625" style="39" customWidth="1"/>
    <col min="11522" max="11522" width="30" style="39" customWidth="1"/>
    <col min="11523" max="11523" width="133.5703125" style="39" customWidth="1"/>
    <col min="11524" max="11541" width="0" style="39" hidden="1" customWidth="1"/>
    <col min="11542" max="11542" width="0.140625" style="39" customWidth="1"/>
    <col min="11543" max="11544" width="0" style="39" hidden="1" customWidth="1"/>
    <col min="11545" max="11776" width="11.42578125" style="39"/>
    <col min="11777" max="11777" width="10.28515625" style="39" customWidth="1"/>
    <col min="11778" max="11778" width="30" style="39" customWidth="1"/>
    <col min="11779" max="11779" width="133.5703125" style="39" customWidth="1"/>
    <col min="11780" max="11797" width="0" style="39" hidden="1" customWidth="1"/>
    <col min="11798" max="11798" width="0.140625" style="39" customWidth="1"/>
    <col min="11799" max="11800" width="0" style="39" hidden="1" customWidth="1"/>
    <col min="11801" max="12032" width="11.42578125" style="39"/>
    <col min="12033" max="12033" width="10.28515625" style="39" customWidth="1"/>
    <col min="12034" max="12034" width="30" style="39" customWidth="1"/>
    <col min="12035" max="12035" width="133.5703125" style="39" customWidth="1"/>
    <col min="12036" max="12053" width="0" style="39" hidden="1" customWidth="1"/>
    <col min="12054" max="12054" width="0.140625" style="39" customWidth="1"/>
    <col min="12055" max="12056" width="0" style="39" hidden="1" customWidth="1"/>
    <col min="12057" max="12288" width="11.42578125" style="39"/>
    <col min="12289" max="12289" width="10.28515625" style="39" customWidth="1"/>
    <col min="12290" max="12290" width="30" style="39" customWidth="1"/>
    <col min="12291" max="12291" width="133.5703125" style="39" customWidth="1"/>
    <col min="12292" max="12309" width="0" style="39" hidden="1" customWidth="1"/>
    <col min="12310" max="12310" width="0.140625" style="39" customWidth="1"/>
    <col min="12311" max="12312" width="0" style="39" hidden="1" customWidth="1"/>
    <col min="12313" max="12544" width="11.42578125" style="39"/>
    <col min="12545" max="12545" width="10.28515625" style="39" customWidth="1"/>
    <col min="12546" max="12546" width="30" style="39" customWidth="1"/>
    <col min="12547" max="12547" width="133.5703125" style="39" customWidth="1"/>
    <col min="12548" max="12565" width="0" style="39" hidden="1" customWidth="1"/>
    <col min="12566" max="12566" width="0.140625" style="39" customWidth="1"/>
    <col min="12567" max="12568" width="0" style="39" hidden="1" customWidth="1"/>
    <col min="12569" max="12800" width="11.42578125" style="39"/>
    <col min="12801" max="12801" width="10.28515625" style="39" customWidth="1"/>
    <col min="12802" max="12802" width="30" style="39" customWidth="1"/>
    <col min="12803" max="12803" width="133.5703125" style="39" customWidth="1"/>
    <col min="12804" max="12821" width="0" style="39" hidden="1" customWidth="1"/>
    <col min="12822" max="12822" width="0.140625" style="39" customWidth="1"/>
    <col min="12823" max="12824" width="0" style="39" hidden="1" customWidth="1"/>
    <col min="12825" max="13056" width="11.42578125" style="39"/>
    <col min="13057" max="13057" width="10.28515625" style="39" customWidth="1"/>
    <col min="13058" max="13058" width="30" style="39" customWidth="1"/>
    <col min="13059" max="13059" width="133.5703125" style="39" customWidth="1"/>
    <col min="13060" max="13077" width="0" style="39" hidden="1" customWidth="1"/>
    <col min="13078" max="13078" width="0.140625" style="39" customWidth="1"/>
    <col min="13079" max="13080" width="0" style="39" hidden="1" customWidth="1"/>
    <col min="13081" max="13312" width="11.42578125" style="39"/>
    <col min="13313" max="13313" width="10.28515625" style="39" customWidth="1"/>
    <col min="13314" max="13314" width="30" style="39" customWidth="1"/>
    <col min="13315" max="13315" width="133.5703125" style="39" customWidth="1"/>
    <col min="13316" max="13333" width="0" style="39" hidden="1" customWidth="1"/>
    <col min="13334" max="13334" width="0.140625" style="39" customWidth="1"/>
    <col min="13335" max="13336" width="0" style="39" hidden="1" customWidth="1"/>
    <col min="13337" max="13568" width="11.42578125" style="39"/>
    <col min="13569" max="13569" width="10.28515625" style="39" customWidth="1"/>
    <col min="13570" max="13570" width="30" style="39" customWidth="1"/>
    <col min="13571" max="13571" width="133.5703125" style="39" customWidth="1"/>
    <col min="13572" max="13589" width="0" style="39" hidden="1" customWidth="1"/>
    <col min="13590" max="13590" width="0.140625" style="39" customWidth="1"/>
    <col min="13591" max="13592" width="0" style="39" hidden="1" customWidth="1"/>
    <col min="13593" max="13824" width="11.42578125" style="39"/>
    <col min="13825" max="13825" width="10.28515625" style="39" customWidth="1"/>
    <col min="13826" max="13826" width="30" style="39" customWidth="1"/>
    <col min="13827" max="13827" width="133.5703125" style="39" customWidth="1"/>
    <col min="13828" max="13845" width="0" style="39" hidden="1" customWidth="1"/>
    <col min="13846" max="13846" width="0.140625" style="39" customWidth="1"/>
    <col min="13847" max="13848" width="0" style="39" hidden="1" customWidth="1"/>
    <col min="13849" max="14080" width="11.42578125" style="39"/>
    <col min="14081" max="14081" width="10.28515625" style="39" customWidth="1"/>
    <col min="14082" max="14082" width="30" style="39" customWidth="1"/>
    <col min="14083" max="14083" width="133.5703125" style="39" customWidth="1"/>
    <col min="14084" max="14101" width="0" style="39" hidden="1" customWidth="1"/>
    <col min="14102" max="14102" width="0.140625" style="39" customWidth="1"/>
    <col min="14103" max="14104" width="0" style="39" hidden="1" customWidth="1"/>
    <col min="14105" max="14336" width="11.42578125" style="39"/>
    <col min="14337" max="14337" width="10.28515625" style="39" customWidth="1"/>
    <col min="14338" max="14338" width="30" style="39" customWidth="1"/>
    <col min="14339" max="14339" width="133.5703125" style="39" customWidth="1"/>
    <col min="14340" max="14357" width="0" style="39" hidden="1" customWidth="1"/>
    <col min="14358" max="14358" width="0.140625" style="39" customWidth="1"/>
    <col min="14359" max="14360" width="0" style="39" hidden="1" customWidth="1"/>
    <col min="14361" max="14592" width="11.42578125" style="39"/>
    <col min="14593" max="14593" width="10.28515625" style="39" customWidth="1"/>
    <col min="14594" max="14594" width="30" style="39" customWidth="1"/>
    <col min="14595" max="14595" width="133.5703125" style="39" customWidth="1"/>
    <col min="14596" max="14613" width="0" style="39" hidden="1" customWidth="1"/>
    <col min="14614" max="14614" width="0.140625" style="39" customWidth="1"/>
    <col min="14615" max="14616" width="0" style="39" hidden="1" customWidth="1"/>
    <col min="14617" max="14848" width="11.42578125" style="39"/>
    <col min="14849" max="14849" width="10.28515625" style="39" customWidth="1"/>
    <col min="14850" max="14850" width="30" style="39" customWidth="1"/>
    <col min="14851" max="14851" width="133.5703125" style="39" customWidth="1"/>
    <col min="14852" max="14869" width="0" style="39" hidden="1" customWidth="1"/>
    <col min="14870" max="14870" width="0.140625" style="39" customWidth="1"/>
    <col min="14871" max="14872" width="0" style="39" hidden="1" customWidth="1"/>
    <col min="14873" max="15104" width="11.42578125" style="39"/>
    <col min="15105" max="15105" width="10.28515625" style="39" customWidth="1"/>
    <col min="15106" max="15106" width="30" style="39" customWidth="1"/>
    <col min="15107" max="15107" width="133.5703125" style="39" customWidth="1"/>
    <col min="15108" max="15125" width="0" style="39" hidden="1" customWidth="1"/>
    <col min="15126" max="15126" width="0.140625" style="39" customWidth="1"/>
    <col min="15127" max="15128" width="0" style="39" hidden="1" customWidth="1"/>
    <col min="15129" max="15360" width="11.42578125" style="39"/>
    <col min="15361" max="15361" width="10.28515625" style="39" customWidth="1"/>
    <col min="15362" max="15362" width="30" style="39" customWidth="1"/>
    <col min="15363" max="15363" width="133.5703125" style="39" customWidth="1"/>
    <col min="15364" max="15381" width="0" style="39" hidden="1" customWidth="1"/>
    <col min="15382" max="15382" width="0.140625" style="39" customWidth="1"/>
    <col min="15383" max="15384" width="0" style="39" hidden="1" customWidth="1"/>
    <col min="15385" max="15616" width="11.42578125" style="39"/>
    <col min="15617" max="15617" width="10.28515625" style="39" customWidth="1"/>
    <col min="15618" max="15618" width="30" style="39" customWidth="1"/>
    <col min="15619" max="15619" width="133.5703125" style="39" customWidth="1"/>
    <col min="15620" max="15637" width="0" style="39" hidden="1" customWidth="1"/>
    <col min="15638" max="15638" width="0.140625" style="39" customWidth="1"/>
    <col min="15639" max="15640" width="0" style="39" hidden="1" customWidth="1"/>
    <col min="15641" max="15872" width="11.42578125" style="39"/>
    <col min="15873" max="15873" width="10.28515625" style="39" customWidth="1"/>
    <col min="15874" max="15874" width="30" style="39" customWidth="1"/>
    <col min="15875" max="15875" width="133.5703125" style="39" customWidth="1"/>
    <col min="15876" max="15893" width="0" style="39" hidden="1" customWidth="1"/>
    <col min="15894" max="15894" width="0.140625" style="39" customWidth="1"/>
    <col min="15895" max="15896" width="0" style="39" hidden="1" customWidth="1"/>
    <col min="15897" max="16128" width="11.42578125" style="39"/>
    <col min="16129" max="16129" width="10.28515625" style="39" customWidth="1"/>
    <col min="16130" max="16130" width="30" style="39" customWidth="1"/>
    <col min="16131" max="16131" width="133.5703125" style="39" customWidth="1"/>
    <col min="16132" max="16149" width="0" style="39" hidden="1" customWidth="1"/>
    <col min="16150" max="16150" width="0.140625" style="39" customWidth="1"/>
    <col min="16151" max="16152" width="0" style="39" hidden="1" customWidth="1"/>
    <col min="16153" max="16384" width="11.42578125" style="39"/>
  </cols>
  <sheetData>
    <row r="1" spans="1:99">
      <c r="A1" s="38"/>
      <c r="B1" s="38"/>
      <c r="C1" s="38"/>
      <c r="D1" s="38"/>
      <c r="E1" s="38"/>
      <c r="F1" s="38"/>
      <c r="G1" s="38"/>
      <c r="H1" s="38"/>
      <c r="I1" s="38"/>
      <c r="J1" s="38"/>
      <c r="K1" s="38"/>
      <c r="L1" s="38"/>
      <c r="M1" s="38"/>
      <c r="N1" s="38"/>
      <c r="O1" s="38"/>
      <c r="P1" s="38"/>
      <c r="Q1" s="38"/>
      <c r="R1" s="38"/>
      <c r="S1" s="38"/>
      <c r="T1" s="38"/>
      <c r="U1" s="38"/>
      <c r="V1" s="38"/>
      <c r="W1" s="38"/>
      <c r="X1" s="38"/>
      <c r="Y1" s="38"/>
      <c r="Z1" s="38"/>
      <c r="AA1" s="38"/>
      <c r="AB1" s="38"/>
    </row>
    <row r="2" spans="1:99">
      <c r="A2" s="38"/>
      <c r="B2" s="38"/>
      <c r="C2" s="38"/>
      <c r="D2" s="38"/>
      <c r="E2" s="38"/>
      <c r="F2" s="38"/>
      <c r="G2" s="38"/>
      <c r="H2" s="38"/>
      <c r="I2" s="38"/>
      <c r="J2" s="38"/>
      <c r="K2" s="38"/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  <c r="AA2" s="38"/>
      <c r="AB2" s="38"/>
    </row>
    <row r="3" spans="1:99">
      <c r="A3" s="38"/>
      <c r="B3" s="38"/>
      <c r="C3" s="38"/>
      <c r="D3" s="38"/>
      <c r="E3" s="38"/>
      <c r="F3" s="38"/>
      <c r="G3" s="38"/>
      <c r="H3" s="38"/>
      <c r="I3" s="38"/>
      <c r="J3" s="38"/>
      <c r="K3" s="38"/>
      <c r="L3" s="38"/>
      <c r="M3" s="38"/>
      <c r="N3" s="38"/>
      <c r="O3" s="38"/>
      <c r="P3" s="38"/>
      <c r="Q3" s="38"/>
      <c r="R3" s="38"/>
      <c r="S3" s="38"/>
      <c r="T3" s="38"/>
      <c r="U3" s="38"/>
      <c r="V3" s="38"/>
      <c r="W3" s="38"/>
      <c r="X3" s="38"/>
      <c r="Y3" s="38"/>
      <c r="Z3" s="38"/>
      <c r="AA3" s="38"/>
      <c r="AB3" s="38"/>
    </row>
    <row r="4" spans="1:99">
      <c r="A4" s="38"/>
      <c r="B4" s="38"/>
      <c r="C4" s="38"/>
      <c r="D4" s="38"/>
      <c r="E4" s="38"/>
      <c r="F4" s="38"/>
      <c r="G4" s="38"/>
      <c r="H4" s="38"/>
      <c r="I4" s="38"/>
      <c r="J4" s="38"/>
      <c r="K4" s="38"/>
      <c r="L4" s="38"/>
      <c r="M4" s="38"/>
      <c r="N4" s="38"/>
      <c r="O4" s="38"/>
      <c r="P4" s="38"/>
      <c r="Q4" s="38"/>
      <c r="R4" s="38"/>
      <c r="S4" s="38"/>
      <c r="T4" s="38"/>
      <c r="U4" s="38"/>
      <c r="V4" s="38"/>
      <c r="W4" s="38"/>
      <c r="X4" s="38"/>
      <c r="Y4" s="38"/>
      <c r="Z4" s="38"/>
      <c r="AA4" s="38"/>
      <c r="AB4" s="38"/>
    </row>
    <row r="5" spans="1:99" s="42" customFormat="1" ht="70.150000000000006" customHeight="1">
      <c r="A5" s="40"/>
      <c r="B5" s="41">
        <f>Modéle!B15</f>
        <v>0</v>
      </c>
      <c r="C5" s="42" t="str">
        <f>UPPER(MID(CU5,1,1))&amp;MID(CU5,2,168)</f>
        <v xml:space="preserve">Zéro Dollar </v>
      </c>
      <c r="D5" s="42">
        <f>INT(B5/1000000)</f>
        <v>0</v>
      </c>
      <c r="E5" s="42">
        <f>INT((B5-D5*1000000)/1000)</f>
        <v>0</v>
      </c>
      <c r="F5" s="42">
        <f>INT(B5-D5*1000000-E5*1000)</f>
        <v>0</v>
      </c>
      <c r="G5" s="42">
        <f>ROUND(B5-D5*1000000-E5*1000-F5,2)*100</f>
        <v>0</v>
      </c>
      <c r="H5" s="42">
        <f>D5-M5*100</f>
        <v>0</v>
      </c>
      <c r="J5" s="42">
        <f>E5-P5*100</f>
        <v>0</v>
      </c>
      <c r="K5" s="42">
        <f>ROUND(F5-S5*100,0)</f>
        <v>0</v>
      </c>
      <c r="L5" s="42">
        <f>G5</f>
        <v>0</v>
      </c>
      <c r="M5" s="42">
        <f>INT(D5/100)</f>
        <v>0</v>
      </c>
      <c r="N5" s="42">
        <f>INT((D5-M5*100)/10)</f>
        <v>0</v>
      </c>
      <c r="O5" s="42">
        <f>D5-M5*100-N5*10</f>
        <v>0</v>
      </c>
      <c r="P5" s="42">
        <f>INT(E5/100)</f>
        <v>0</v>
      </c>
      <c r="Q5" s="42">
        <f>INT((E5-P5*100)/10)</f>
        <v>0</v>
      </c>
      <c r="R5" s="42">
        <f>E5-P5*100-Q5*10</f>
        <v>0</v>
      </c>
      <c r="S5" s="42">
        <f>INT(F5/100)</f>
        <v>0</v>
      </c>
      <c r="T5" s="42">
        <f>INT((F5-S5*100)/10)</f>
        <v>0</v>
      </c>
      <c r="U5" s="42">
        <f>F5-S5*100-T5*10</f>
        <v>0</v>
      </c>
      <c r="V5" s="42">
        <f>INT(G5/10)</f>
        <v>0</v>
      </c>
      <c r="W5" s="42">
        <f>ROUND(G5-V5*10,0)</f>
        <v>0</v>
      </c>
      <c r="X5" s="42" t="str">
        <f>IF(M5=0,"",IF(M5=1,"",IF(M5=2,"deux ",IF(M5=3,"trois ",IF(M5=4,"quatre ",IF(M5=5,"cinq ",AQ5))))))</f>
        <v/>
      </c>
      <c r="Y5" s="40" t="str">
        <f>IF(M5=0,"",IF(M5&lt;2,"cent ",AR5))</f>
        <v/>
      </c>
      <c r="Z5" s="40" t="str">
        <f>IF(N5=1,AS5,IF(N5=7,BM5,IF(N5=9,CC5,CL5)))</f>
        <v/>
      </c>
      <c r="AA5" s="40" t="str">
        <f>IF(H5=11,"",IF(H5=12,"",IF(H5=13,"",IF(H5=14,"",IF(H5=15,"",IF(H5=16,"",AT5))))))</f>
        <v/>
      </c>
      <c r="AB5" s="40" t="str">
        <f>IF(D5=0,"",IF(D5&lt;2,"million ","millions "))</f>
        <v/>
      </c>
      <c r="AC5" s="42" t="str">
        <f>IF(I5=1,"",IF(P5=0,"",IF(P5=1,"",IF(P5=2,"deux ",IF(P5=3,"trois ",IF(P5=4,"quatre ",IF(P5=5,"cinq ",AU5)))))))</f>
        <v/>
      </c>
      <c r="AD5" s="42" t="str">
        <f>IF(P5=0,"",IF(P5&lt;2,"cent ",AV5))</f>
        <v/>
      </c>
      <c r="AE5" s="42" t="str">
        <f>IF(Q5=1,AW5,IF(Q5=7,BO5,IF(Q5=9,CD5,CM5)))</f>
        <v/>
      </c>
      <c r="AF5" s="42" t="str">
        <f>IF(E5=1,"",AX5)</f>
        <v/>
      </c>
      <c r="AG5" s="42" t="str">
        <f>IF(E5&gt;0,"mille ","")</f>
        <v/>
      </c>
      <c r="AH5" s="42" t="str">
        <f>IF(INT(B5)=0,"zéro ",IF(S5=0,"",IF(S5=1,"",IF(S5=2,"deux ",IF(S5=3,"trois ",IF(S5=4,"quatre ",IF(S5=5,"cinq ",AY5)))))))</f>
        <v xml:space="preserve">zéro </v>
      </c>
      <c r="AI5" s="42" t="str">
        <f>IF(S5=0,"",IF(S5&lt;2,"cent ",AZ5))</f>
        <v/>
      </c>
      <c r="AJ5" s="42" t="str">
        <f>IF(T5=1,BA5,IF(T5=7,BQ5,IF(T5=9,CF5,CN5)))</f>
        <v/>
      </c>
      <c r="AK5" s="42" t="str">
        <f>IF(K5=11,"",IF(K5=12,"",IF(K5=13,"",IF(K5=14,"",IF(K5=15,"",IF(K5=16,"",BB5))))))</f>
        <v/>
      </c>
      <c r="AL5" s="42" t="str">
        <f>IF(INT(B5&lt;2),"Dollar ","Dollars ")</f>
        <v xml:space="preserve">Dollar </v>
      </c>
      <c r="AM5" s="42" t="str">
        <f>IF(G5&gt;0,"et ","")</f>
        <v/>
      </c>
      <c r="AN5" s="42" t="str">
        <f>IF(V5=1,BC5,IF(V5=7,BS5,IF(V5=9,CG5,CO5)))</f>
        <v/>
      </c>
      <c r="AO5" s="42" t="str">
        <f>IF(L5=11,"",IF(L5=12,"",IF(L5=13,"",IF(L5=14,"",IF(L5=15,"",IF(L5=16,"",BD5))))))</f>
        <v/>
      </c>
      <c r="AP5" s="42" t="str">
        <f>IF(G5=0,"",IF(G5&lt;2,"cent","cents"))</f>
        <v/>
      </c>
      <c r="AQ5" s="42" t="str">
        <f>IF(D5=0," ",IF(M5=6,"six ",IF(M5=7,"sept ",IF(M5=8,"huit ",IF(M5=9,"neuf ",)))))</f>
        <v xml:space="preserve"> </v>
      </c>
      <c r="AR5" s="42" t="str">
        <f>IF(H5&gt;0,"cent ", "cents ")</f>
        <v xml:space="preserve">cents </v>
      </c>
      <c r="AS5" s="42" t="str">
        <f>IF(H5=10,"dix ",IF(H5=11,"onze ",IF(H5=12,"douze ",IF(H5=13,"treize ",IF(H5=14,"quatorze ",IF(H5=15,"quinze ",BE5))))))</f>
        <v/>
      </c>
      <c r="AT5" s="42" t="str">
        <f>IF(H5=17,"",IF(H5=18,"",IF(H5=19,"",BF5)))</f>
        <v/>
      </c>
      <c r="AU5" s="42">
        <f>IF(P5=6,"six ",IF(P5=7,"sept ",IF(P5=8,"huit ",IF(P5=9,"neuf ",))))</f>
        <v>0</v>
      </c>
      <c r="AV5" s="42" t="str">
        <f>IF(J5&gt;0,"cent ", "cents ")</f>
        <v xml:space="preserve">cents </v>
      </c>
      <c r="AW5" s="42" t="str">
        <f>IF(J5=10,"dix ",IF(J5=11,"onze ",IF(J5=12,"douze ",IF(J5=13,"treize ",IF(J5=14,"quatorze ",IF(J5=15,"quinze ",BG5))))))</f>
        <v/>
      </c>
      <c r="AX5" s="42" t="str">
        <f>IF(J5=11,"",IF(J5=12,"",IF(J5=13,"",IF(J5=14,"",IF(J5=15,"",IF(J5=16,"",BH5))))))</f>
        <v/>
      </c>
      <c r="AY5" s="42">
        <f>IF(S5=6,"six ",IF(S5=7,"sept ",IF(S5=8,"huit ",IF(S5=9,"neuf ",))))</f>
        <v>0</v>
      </c>
      <c r="AZ5" s="42" t="str">
        <f>IF(K5&gt;0,"cent ", "cents ")</f>
        <v xml:space="preserve">cents </v>
      </c>
      <c r="BA5" s="42" t="str">
        <f>IF(K5=10,"dix ",IF(K5=11,"onze ",IF(K5=12,"douze ",IF(K5=13,"treize ",IF(K5=14,"quatorze ",IF(K5=15,"quinze ",BI5))))))</f>
        <v/>
      </c>
      <c r="BB5" s="42" t="str">
        <f>IF(K5=17,"",IF(K5=18,"",IF(K5=19,"",BJ5)))</f>
        <v/>
      </c>
      <c r="BC5" s="42" t="str">
        <f>IF(L5=10,"dix ",IF(L5=11,"onze ",IF(L5=12,"douze ",IF(L5=13,"treize ",IF(L5=14,"quatorze ",IF(L5=15,"quinze ",BK5))))))</f>
        <v/>
      </c>
      <c r="BD5" s="42" t="str">
        <f>IF(L5=17,"",IF(L5=18,"",IF(L5=19,"",BL5)))</f>
        <v/>
      </c>
      <c r="BE5" s="42" t="str">
        <f>IF(H5=16,"seize ",IF(H5=17,"dix-sept ",IF(H5=18,"dix-huit ",IF(H5=19,"dix-neuf ",BM5))))</f>
        <v/>
      </c>
      <c r="BF5" s="42" t="str">
        <f>IF(H5=21,"et un ",IF(H5=31,"et un ",IF(H5=41,"et un ",IF(H5=51,"et un ",IF(H5=61,"et un ",BN5)))))</f>
        <v/>
      </c>
      <c r="BG5" s="42" t="str">
        <f>IF(J5=16,"seize ",IF(J5=17,"dix-sept ",IF(J5=18,"dix-huit ",IF(J5=19,"dix-neuf ",BO5))))</f>
        <v/>
      </c>
      <c r="BH5" s="42" t="str">
        <f>IF(J5=17,"",IF(J5=18,"",IF(J5=19,"",BP5)))</f>
        <v/>
      </c>
      <c r="BI5" s="42" t="str">
        <f>IF(K5=16,"seize ",IF(K5=17,"dix-sept ",IF(K5=18,"dix-huit ",IF(K5=19,"dix-neuf ",BQ5))))</f>
        <v/>
      </c>
      <c r="BJ5" s="42" t="str">
        <f>IF(K5=21,"et un ",IF(K5=31,"et un ",IF(K5=41,"et un ",IF(K5=51,"et un ",IF(K5=61,"et un ",BR5)))))</f>
        <v/>
      </c>
      <c r="BK5" s="42" t="str">
        <f>IF(L5=16,"seize ",IF(L5=17,"dix-sept ",IF(L5=18,"dix-huit ",IF(L5=19,"dix-neuf ",BS5))))</f>
        <v/>
      </c>
      <c r="BL5" s="42" t="str">
        <f>IF(L5=21,"et un ",IF(L5=31,"et un ",IF(L5=41,"et un ",IF(L5=51,"et un ",IF(L5=61,"et un ",BT5)))))</f>
        <v/>
      </c>
      <c r="BM5" s="42" t="str">
        <f>IF(H5=70,"soixante-dix ",IF(H5=71,"soixante et onze ",IF(H5=72,"soixante-douze ",IF(H5=73,"soixante-treize ",IF(H5=74,"soixante-quatorze ",IF(H5=75,"soixante-quinze ",BU5))))))</f>
        <v/>
      </c>
      <c r="BN5" s="42" t="str">
        <f>IF(N5=9,"",IF(N5=7,"",IF(O5=0,"",IF(O5=1,"un ",IF(O5=2,"deux ",IF(O5=3,"trois ",IF(O5=4,"quatre ",IF(O5=5,"cinq ",BV5))))))))</f>
        <v/>
      </c>
      <c r="BO5" s="42" t="str">
        <f>IF(J5=70,"soixante-dix ",IF(J5=71,"soixante et onze ",IF(J5=72,"soixante-douze ",IF(J5=73,"soixante-treize ",IF(J5=74,"soixante-quatorze ",IF(J5=75,"soixante-quinze ",BW5))))))</f>
        <v/>
      </c>
      <c r="BP5" s="42" t="str">
        <f>IF(J5=21,"et un ",IF(J5=31,"et un ",IF(J5=41,"et un ",IF(J5=51,"et un ",IF(J5=61,"et un ",BX5)))))</f>
        <v/>
      </c>
      <c r="BQ5" s="42" t="str">
        <f>IF(K5=70,"soixante-dix ",IF(K5=71,"soixante et onze ",IF(K5=72,"soixante-douze ",IF(K5=73,"soixante-treize ",IF(K5=74,"soixante-quatorze ",IF(K5=75,"soixante-quinze ",BY5))))))</f>
        <v/>
      </c>
      <c r="BR5" s="42" t="str">
        <f>IF(T5=9,"",IF(T5=7,"",IF(U5=0,"",IF(U5=1,"un ",IF(U5=2,"deux ",IF(U5=3,"trois ",IF(U5=4,"quatre ",IF(U5=5,"cinq ",BZ5))))))))</f>
        <v/>
      </c>
      <c r="BS5" s="42" t="str">
        <f>IF(L5=70,"soixante-dix ",IF(L5=71,"soixante et onze ",IF(L5=72,"soixante-douze ",IF(L5=73,"soixante-treize ",IF(L5=74,"soixante-quatorze ",IF(L5=75,"soixante-quinze ",CA5))))))</f>
        <v/>
      </c>
      <c r="BT5" s="42" t="str">
        <f>IF(V5=9,"",IF(V5=7,"",IF(W5=0,"",IF(W5=1,"un ",IF(W5=2,"deux ",IF(W5=3,"trois ",IF(W5=4,"quatre ",IF(W5=5,"cinq ",CB5))))))))</f>
        <v/>
      </c>
      <c r="BU5" s="42" t="str">
        <f>IF(H5=76,"soixante-seize ",IF(H5=77,"soixante-dix-sept ",IF(H5=78,"soixante-dix-huit ",IF(H5=79,"soixante-dix-neuf ",CC5))))</f>
        <v/>
      </c>
      <c r="BV5" s="42">
        <f>IF(N5=9,"",IF(O5=6,"six ",IF(O5=7,"sept ",IF(O5=8,"huit ",IF(O5=9,"neuf ",)))))</f>
        <v>0</v>
      </c>
      <c r="BW5" s="42" t="str">
        <f>IF(J5=76,"soixante-seize ",IF(J5=77,"soixante-dix-sept ",IF(J5=78,"soixante-dix-huit ",IF(J5=79,"soixante-dix-neuf ",CD5))))</f>
        <v/>
      </c>
      <c r="BX5" s="42" t="str">
        <f>IF(Q5=9,"",IF(Q5=7,"",IF(R5=0,"",IF(R5=1,"un ",IF(R5=2,"deux ",IF(R5=3,"trois ",IF(R5=4,"quatre ",IF(R5=5,"cinq ",CE5))))))))</f>
        <v/>
      </c>
      <c r="BY5" s="42" t="str">
        <f>IF(K5=76,"soixante-seize ",IF(K5=77,"soixante-dix-sept ",IF(K5=78,"soixante-dix-huit ",IF(K5=79,"soixante-dix-neuf ",CF5))))</f>
        <v/>
      </c>
      <c r="BZ5" s="42">
        <f>IF(T5=9,"",IF(U5=6,"six ",IF(U5=7,"sept ",IF(U5=8,"huit ",IF(U5=9,"neuf ",)))))</f>
        <v>0</v>
      </c>
      <c r="CA5" s="42" t="str">
        <f>IF(L5=76,"soixante-seize ",IF(L5=77,"soixante-dix-sept ",IF(L5=78,"soixante-dix-huit ",IF(L5=79,"soixante-dix-neuf ",CG5))))</f>
        <v/>
      </c>
      <c r="CB5" s="42">
        <f>IF(V5=9,"",IF(W5=6,"six ",IF(W5=7,"sept ",IF(W5=8,"huit ",IF(W5=9,"neuf ",)))))</f>
        <v>0</v>
      </c>
      <c r="CC5" s="42" t="str">
        <f>IF(H5=90,"quatre-vingt-dix ",IF(H5=91,"quatre-vingt-onze ",IF(H5=92,"quatre-vingt-douze ",IF(H5=93,"quatre-vingt-treize ",IF(H5=94,"quatre-vingt-quatorze ",IF(H5=95,"quatre-vingt-quinze ",CH5))))))</f>
        <v/>
      </c>
      <c r="CD5" s="42" t="str">
        <f>IF(J5=90,"quatre-vingt-dix ",IF(J5=91,"quatre-vingt-onze ",IF(J5=92,"quatre-vingt-douze ",IF(J5=93,"quatre-vingt-treize ",IF(J5=94,"quatre-vingt-quatorze ",IF(J5=95,"quatre-vingt-quinze ",CI5))))))</f>
        <v/>
      </c>
      <c r="CE5" s="42">
        <f>IF(Q5=9,"",IF(R5=6,"six ",IF(R5=7,"sept ",IF(R5=8,"huit ",IF(R5=9,"neuf ",)))))</f>
        <v>0</v>
      </c>
      <c r="CF5" s="42" t="str">
        <f>IF(K5=90,"quatre-vingt-dix ",IF(K5=91,"quatre-vingt-onze ",IF(K5=92,"quatre-vingt-douze ",IF(K5=93,"quatre-vingt-treize ",IF(K5=94,"quatre-vingt-quatorze ",IF(K5=95,"quatre-vingt-quinze ",CJ5))))))</f>
        <v/>
      </c>
      <c r="CG5" s="42" t="str">
        <f>IF(L5=90,"quatre-vingt-dix ",IF(L5=91,"quatre-vingt-onze ",IF(L5=92,"quatre-vingt-douze ",IF(L5=93,"quatre-vingt-treize ",IF(L5=94,"quatre-vingt-quatorze ",IF(L5=95,"quatre-vingt-quinze ",CK5))))))</f>
        <v/>
      </c>
      <c r="CH5" s="42" t="str">
        <f>IF(H5=96,"quatre-vingt-seize ",IF(H5=97,"quatre-vingt-dix-sept ",IF(H5=98,"quatre-vingt-dix-huit ",IF(H5=99,"quatre-vingt-dix-neuf ",CL5))))</f>
        <v/>
      </c>
      <c r="CI5" s="42" t="str">
        <f>IF(J5=96,"quatre-vingt-seize ",IF(J5=97,"quatre-vingt-dix-sept ",IF(J5=98,"quatre-vingt-dix-huit ",IF(J5=99,"quatre-vingt-dix-neuf ",CM5))))</f>
        <v/>
      </c>
      <c r="CJ5" s="42" t="str">
        <f>IF(K5=96,"quatre-vingt-seize ",IF(K5=97,"quatre-vingt-dix-sept ",IF(K5=98,"quatre-vingt-dix-huit ",IF(K5=99,"quatre-vingt-dix-neuf ",CN5))))</f>
        <v/>
      </c>
      <c r="CK5" s="42" t="str">
        <f>IF(L5=96,"quatre-vingt-seize ",IF(L5=97,"quatre-vingt-dix-sept ",IF(L5=98,"quatre-vingt-dix-huit ",IF(L5=99,"quatre-vingt-dix-neuf ",CO5))))</f>
        <v/>
      </c>
      <c r="CL5" s="42" t="str">
        <f>IF(N5=2,"vingt ",IF(N5=3,"trente ",IF(N5=4,"quarante ",IF(N5=5,"cinquante ",CP5))))</f>
        <v/>
      </c>
      <c r="CM5" s="42" t="str">
        <f>IF(Q5=2,"vingt ",IF(Q5=3,"trente ",IF(Q5=4,"quarante ",IF(Q5=5,"cinquante ",CQ5))))</f>
        <v/>
      </c>
      <c r="CN5" s="42" t="str">
        <f>IF(T5=2,"vingt ",IF(T5=3,"trente ",IF(T5=4,"quarante ",IF(T5=5,"cinquante ",CR5))))</f>
        <v/>
      </c>
      <c r="CO5" s="42" t="str">
        <f>IF(V5=2,"vingt ",IF(V5=3,"trente ",IF(V5=4,"quarante ",IF(V5=5,"cinquante ",CS5))))</f>
        <v/>
      </c>
      <c r="CP5" s="42" t="str">
        <f>IF(N5=6,"soixante ",IF(H5=80,"quatre-vingts ",IF(N5=8,"quatre-vingt-","")))</f>
        <v/>
      </c>
      <c r="CQ5" s="42" t="str">
        <f>IF(Q5=6,"soixante ",IF(J5=80,"quatre-vingts ",IF(Q5=8,"quatre-vingt-","")))</f>
        <v/>
      </c>
      <c r="CR5" s="42" t="str">
        <f>IF(T5=6,"soixante ",IF(K5=80,"quatre-vingts ",IF(T5=8,"quatre-vingt-","")))</f>
        <v/>
      </c>
      <c r="CS5" s="42" t="str">
        <f>IF(V5=6,"soixante ",IF(L5=80,"quatre-vingts ",IF(V5=8,"quatre-vingt-","")))</f>
        <v/>
      </c>
      <c r="CU5" s="42" t="str">
        <f>(X5&amp;Y5&amp;Z5&amp;AA5&amp;AB5&amp;AC5&amp;AD5&amp;AE5&amp;AF5&amp;AG5&amp;AH5&amp;AI5&amp;AJ5&amp;AK5&amp;AL5&amp;AM5&amp;AN5&amp;AO5&amp;AP5)</f>
        <v xml:space="preserve">zéro Dollar </v>
      </c>
    </row>
    <row r="6" spans="1:99">
      <c r="A6" s="38"/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</row>
    <row r="7" spans="1:99">
      <c r="A7" s="38"/>
      <c r="B7" s="38"/>
      <c r="C7" s="38"/>
      <c r="D7" s="38"/>
      <c r="E7" s="38"/>
      <c r="F7" s="38"/>
      <c r="G7" s="38"/>
      <c r="H7" s="38"/>
      <c r="I7" s="38"/>
      <c r="J7" s="38"/>
      <c r="K7" s="38"/>
      <c r="L7" s="38"/>
      <c r="M7" s="38"/>
      <c r="N7" s="38"/>
      <c r="O7" s="38"/>
      <c r="P7" s="38"/>
      <c r="Q7" s="38"/>
      <c r="R7" s="38"/>
      <c r="S7" s="38"/>
      <c r="T7" s="38"/>
      <c r="U7" s="38"/>
      <c r="V7" s="38"/>
      <c r="W7" s="38"/>
      <c r="X7" s="38"/>
      <c r="Y7" s="38"/>
      <c r="Z7" s="38"/>
      <c r="AA7" s="38"/>
      <c r="AB7" s="38"/>
    </row>
    <row r="8" spans="1:99">
      <c r="A8" s="38"/>
      <c r="B8" s="38"/>
      <c r="C8" s="38"/>
      <c r="D8" s="38"/>
      <c r="E8" s="38"/>
      <c r="F8" s="38"/>
      <c r="G8" s="38"/>
      <c r="H8" s="38"/>
      <c r="I8" s="38"/>
      <c r="J8" s="38"/>
      <c r="K8" s="38"/>
      <c r="L8" s="38"/>
      <c r="M8" s="38"/>
      <c r="N8" s="38"/>
      <c r="O8" s="38"/>
      <c r="P8" s="38"/>
      <c r="Q8" s="38"/>
      <c r="R8" s="38"/>
      <c r="S8" s="38"/>
      <c r="T8" s="38"/>
      <c r="U8" s="38"/>
      <c r="V8" s="38"/>
      <c r="W8" s="38"/>
      <c r="X8" s="38"/>
      <c r="Y8" s="38"/>
      <c r="Z8" s="38"/>
      <c r="AA8" s="38"/>
      <c r="AB8" s="38"/>
    </row>
    <row r="9" spans="1:99">
      <c r="A9" s="38"/>
      <c r="B9" s="38"/>
      <c r="C9" s="38"/>
      <c r="D9" s="38"/>
      <c r="E9" s="38"/>
      <c r="F9" s="38"/>
      <c r="G9" s="38"/>
      <c r="H9" s="38"/>
      <c r="I9" s="38"/>
      <c r="J9" s="38"/>
      <c r="K9" s="38"/>
      <c r="L9" s="38"/>
      <c r="M9" s="38"/>
      <c r="N9" s="38"/>
      <c r="O9" s="38"/>
      <c r="P9" s="38"/>
      <c r="Q9" s="38"/>
      <c r="R9" s="38"/>
      <c r="S9" s="38"/>
      <c r="T9" s="38"/>
      <c r="U9" s="38"/>
      <c r="V9" s="38"/>
      <c r="W9" s="38"/>
      <c r="X9" s="38"/>
      <c r="Y9" s="38"/>
      <c r="Z9" s="38"/>
      <c r="AA9" s="38"/>
      <c r="AB9" s="38"/>
    </row>
    <row r="10" spans="1:99">
      <c r="A10" s="38"/>
      <c r="B10" s="38"/>
      <c r="C10" s="38"/>
      <c r="D10" s="38"/>
      <c r="E10" s="38"/>
      <c r="F10" s="38"/>
      <c r="G10" s="38"/>
      <c r="H10" s="38"/>
      <c r="I10" s="38"/>
      <c r="J10" s="38"/>
      <c r="K10" s="38"/>
      <c r="L10" s="38"/>
      <c r="M10" s="38"/>
      <c r="N10" s="38"/>
      <c r="O10" s="38"/>
      <c r="P10" s="38"/>
      <c r="Q10" s="38"/>
      <c r="R10" s="38"/>
      <c r="S10" s="38"/>
      <c r="T10" s="38"/>
      <c r="U10" s="38"/>
      <c r="V10" s="38"/>
      <c r="W10" s="38"/>
      <c r="X10" s="38"/>
      <c r="Y10" s="38"/>
      <c r="Z10" s="38"/>
      <c r="AA10" s="38"/>
      <c r="AB10" s="38"/>
    </row>
    <row r="11" spans="1:99">
      <c r="A11" s="38"/>
      <c r="B11" s="38"/>
      <c r="C11" s="38"/>
      <c r="D11" s="38"/>
      <c r="E11" s="38"/>
      <c r="F11" s="38"/>
      <c r="G11" s="38"/>
      <c r="H11" s="38"/>
      <c r="I11" s="38"/>
      <c r="J11" s="38"/>
      <c r="K11" s="38"/>
      <c r="L11" s="38"/>
      <c r="M11" s="38"/>
      <c r="N11" s="38"/>
      <c r="O11" s="38"/>
      <c r="P11" s="38"/>
      <c r="Q11" s="38"/>
      <c r="R11" s="38"/>
      <c r="S11" s="38"/>
      <c r="T11" s="38"/>
      <c r="U11" s="38"/>
      <c r="V11" s="38"/>
      <c r="W11" s="38"/>
      <c r="X11" s="38"/>
      <c r="Y11" s="38"/>
      <c r="Z11" s="38"/>
      <c r="AA11" s="38"/>
      <c r="AB11" s="38"/>
    </row>
    <row r="12" spans="1:99">
      <c r="A12" s="38"/>
      <c r="B12" s="38"/>
      <c r="C12" s="38"/>
      <c r="D12" s="38"/>
      <c r="E12" s="38"/>
      <c r="F12" s="38"/>
      <c r="G12" s="38"/>
      <c r="H12" s="38"/>
      <c r="I12" s="38"/>
      <c r="J12" s="38"/>
      <c r="K12" s="38"/>
      <c r="L12" s="38"/>
      <c r="M12" s="38"/>
      <c r="N12" s="38"/>
      <c r="O12" s="38"/>
      <c r="P12" s="38"/>
      <c r="Q12" s="38"/>
      <c r="R12" s="38"/>
      <c r="S12" s="38"/>
      <c r="T12" s="38"/>
      <c r="U12" s="38"/>
      <c r="V12" s="38"/>
      <c r="W12" s="38"/>
      <c r="X12" s="38"/>
      <c r="Y12" s="38"/>
      <c r="Z12" s="38"/>
      <c r="AA12" s="38"/>
      <c r="AB12" s="38"/>
    </row>
    <row r="13" spans="1:99">
      <c r="A13" s="38"/>
      <c r="B13" s="38"/>
      <c r="C13" s="38"/>
      <c r="D13" s="38"/>
      <c r="E13" s="38"/>
      <c r="F13" s="38"/>
      <c r="G13" s="38"/>
      <c r="H13" s="38"/>
      <c r="I13" s="38"/>
      <c r="J13" s="38"/>
      <c r="K13" s="38"/>
      <c r="L13" s="38"/>
      <c r="M13" s="38"/>
      <c r="N13" s="38"/>
      <c r="O13" s="38"/>
      <c r="P13" s="38"/>
      <c r="Q13" s="38"/>
      <c r="R13" s="38"/>
      <c r="S13" s="38"/>
      <c r="T13" s="38"/>
      <c r="U13" s="38"/>
      <c r="V13" s="38"/>
      <c r="W13" s="38"/>
      <c r="X13" s="38"/>
      <c r="Y13" s="38"/>
      <c r="Z13" s="38"/>
      <c r="AA13" s="38"/>
      <c r="AB13" s="38"/>
    </row>
    <row r="14" spans="1:99">
      <c r="A14" s="38"/>
      <c r="B14" s="38"/>
      <c r="C14" s="38"/>
      <c r="D14" s="38"/>
      <c r="E14" s="38"/>
      <c r="F14" s="38"/>
      <c r="G14" s="38"/>
      <c r="H14" s="38"/>
      <c r="I14" s="38"/>
      <c r="J14" s="38"/>
      <c r="K14" s="38"/>
      <c r="L14" s="38"/>
      <c r="M14" s="38"/>
      <c r="N14" s="38"/>
      <c r="O14" s="38"/>
      <c r="P14" s="38"/>
      <c r="Q14" s="38"/>
      <c r="R14" s="38"/>
      <c r="S14" s="38"/>
      <c r="T14" s="38"/>
      <c r="U14" s="38"/>
      <c r="V14" s="38"/>
      <c r="W14" s="38"/>
      <c r="X14" s="38"/>
      <c r="Y14" s="38"/>
      <c r="Z14" s="38"/>
      <c r="AA14" s="38"/>
      <c r="AB14" s="38"/>
    </row>
    <row r="15" spans="1:99">
      <c r="A15" s="38"/>
      <c r="B15" s="38"/>
      <c r="C15" s="38"/>
      <c r="D15" s="38"/>
      <c r="E15" s="38"/>
      <c r="F15" s="38"/>
      <c r="G15" s="38"/>
      <c r="H15" s="38"/>
      <c r="I15" s="38"/>
      <c r="J15" s="38"/>
      <c r="K15" s="38"/>
      <c r="L15" s="38"/>
      <c r="M15" s="38"/>
      <c r="N15" s="38"/>
      <c r="O15" s="38"/>
      <c r="P15" s="38"/>
      <c r="Q15" s="38"/>
      <c r="R15" s="38"/>
      <c r="S15" s="38"/>
      <c r="T15" s="38"/>
      <c r="U15" s="38"/>
      <c r="V15" s="38"/>
      <c r="W15" s="38"/>
      <c r="X15" s="38"/>
      <c r="Y15" s="38"/>
      <c r="Z15" s="38"/>
      <c r="AA15" s="38"/>
      <c r="AB15" s="38"/>
    </row>
    <row r="16" spans="1:99">
      <c r="A16" s="38"/>
      <c r="B16" s="38"/>
      <c r="C16" s="38"/>
      <c r="D16" s="38"/>
      <c r="E16" s="38"/>
      <c r="F16" s="38"/>
      <c r="G16" s="38"/>
      <c r="H16" s="38"/>
      <c r="I16" s="38"/>
      <c r="J16" s="38"/>
      <c r="K16" s="38"/>
      <c r="L16" s="38"/>
      <c r="M16" s="38"/>
      <c r="N16" s="38"/>
      <c r="O16" s="38"/>
      <c r="P16" s="38"/>
      <c r="Q16" s="38"/>
      <c r="R16" s="38"/>
      <c r="S16" s="38"/>
      <c r="T16" s="38"/>
      <c r="U16" s="38"/>
      <c r="V16" s="38"/>
      <c r="W16" s="38"/>
      <c r="X16" s="38"/>
      <c r="Y16" s="38"/>
      <c r="Z16" s="38"/>
      <c r="AA16" s="38"/>
      <c r="AB16" s="38"/>
    </row>
    <row r="17" spans="1:28">
      <c r="A17" s="38"/>
      <c r="B17" s="38"/>
      <c r="C17" s="38"/>
      <c r="D17" s="38"/>
      <c r="E17" s="38"/>
      <c r="F17" s="38"/>
      <c r="G17" s="38"/>
      <c r="H17" s="38"/>
      <c r="I17" s="38"/>
      <c r="J17" s="38"/>
      <c r="K17" s="38"/>
      <c r="L17" s="38"/>
      <c r="M17" s="38"/>
      <c r="N17" s="38"/>
      <c r="O17" s="38"/>
      <c r="P17" s="38"/>
      <c r="Q17" s="38"/>
      <c r="R17" s="38"/>
      <c r="S17" s="38"/>
      <c r="T17" s="38"/>
      <c r="U17" s="38"/>
      <c r="V17" s="38"/>
      <c r="W17" s="38"/>
      <c r="X17" s="38"/>
      <c r="Y17" s="38"/>
      <c r="Z17" s="38"/>
      <c r="AA17" s="38"/>
      <c r="AB17" s="38"/>
    </row>
    <row r="18" spans="1:28">
      <c r="A18" s="38"/>
      <c r="B18" s="38"/>
      <c r="C18" s="38"/>
      <c r="D18" s="38"/>
      <c r="E18" s="38"/>
      <c r="F18" s="38"/>
      <c r="G18" s="38"/>
      <c r="H18" s="38"/>
      <c r="I18" s="38"/>
      <c r="J18" s="38"/>
      <c r="K18" s="38"/>
      <c r="L18" s="38"/>
      <c r="M18" s="38"/>
      <c r="N18" s="38"/>
      <c r="O18" s="38"/>
      <c r="P18" s="38"/>
      <c r="Q18" s="38"/>
      <c r="R18" s="38"/>
      <c r="S18" s="38"/>
      <c r="T18" s="38"/>
      <c r="U18" s="38"/>
      <c r="V18" s="38"/>
      <c r="W18" s="38"/>
      <c r="X18" s="38"/>
      <c r="Y18" s="38"/>
      <c r="Z18" s="38"/>
      <c r="AA18" s="38"/>
      <c r="AB18" s="38"/>
    </row>
    <row r="19" spans="1:28">
      <c r="A19" s="38"/>
      <c r="B19" s="38"/>
      <c r="C19" s="38"/>
      <c r="D19" s="38"/>
      <c r="E19" s="38"/>
      <c r="F19" s="38"/>
      <c r="G19" s="38"/>
      <c r="H19" s="38"/>
      <c r="I19" s="38"/>
      <c r="J19" s="38"/>
      <c r="K19" s="38"/>
      <c r="L19" s="38"/>
      <c r="M19" s="38"/>
      <c r="N19" s="38"/>
      <c r="O19" s="38"/>
      <c r="P19" s="38"/>
      <c r="Q19" s="38"/>
      <c r="R19" s="38"/>
      <c r="S19" s="38"/>
      <c r="T19" s="38"/>
      <c r="U19" s="38"/>
      <c r="V19" s="38"/>
      <c r="W19" s="38"/>
      <c r="X19" s="38"/>
      <c r="Y19" s="38"/>
      <c r="Z19" s="38"/>
      <c r="AA19" s="38"/>
      <c r="AB19" s="38"/>
    </row>
    <row r="20" spans="1:28">
      <c r="A20" s="38"/>
      <c r="B20" s="38"/>
      <c r="C20" s="38"/>
      <c r="D20" s="38"/>
      <c r="E20" s="38"/>
      <c r="F20" s="38"/>
      <c r="G20" s="38"/>
      <c r="H20" s="38"/>
      <c r="I20" s="38"/>
      <c r="J20" s="38"/>
      <c r="K20" s="38"/>
      <c r="L20" s="38"/>
      <c r="M20" s="38"/>
      <c r="N20" s="38"/>
      <c r="O20" s="38"/>
      <c r="P20" s="38"/>
      <c r="Q20" s="38"/>
      <c r="R20" s="38"/>
      <c r="S20" s="38"/>
      <c r="T20" s="38"/>
      <c r="U20" s="38"/>
      <c r="V20" s="38"/>
      <c r="W20" s="38"/>
      <c r="X20" s="38"/>
      <c r="Y20" s="38"/>
      <c r="Z20" s="38"/>
      <c r="AA20" s="38"/>
      <c r="AB20" s="38"/>
    </row>
    <row r="21" spans="1:28">
      <c r="A21" s="38"/>
      <c r="B21" s="38"/>
      <c r="C21" s="38"/>
      <c r="D21" s="38"/>
      <c r="E21" s="38"/>
      <c r="F21" s="38"/>
      <c r="G21" s="38"/>
      <c r="H21" s="38"/>
      <c r="I21" s="38"/>
      <c r="J21" s="38"/>
      <c r="K21" s="38"/>
      <c r="L21" s="38"/>
      <c r="M21" s="38"/>
      <c r="N21" s="38"/>
      <c r="O21" s="38"/>
      <c r="P21" s="38"/>
      <c r="Q21" s="38"/>
      <c r="R21" s="38"/>
      <c r="S21" s="38"/>
      <c r="T21" s="38"/>
      <c r="U21" s="38"/>
      <c r="V21" s="38"/>
      <c r="W21" s="38"/>
      <c r="X21" s="38"/>
      <c r="Y21" s="38"/>
      <c r="Z21" s="38"/>
      <c r="AA21" s="38"/>
      <c r="AB21" s="38"/>
    </row>
    <row r="22" spans="1:28">
      <c r="A22" s="38"/>
      <c r="B22" s="38"/>
      <c r="C22" s="38"/>
      <c r="D22" s="38"/>
      <c r="E22" s="38"/>
      <c r="F22" s="38"/>
      <c r="G22" s="38"/>
      <c r="H22" s="38"/>
      <c r="I22" s="38"/>
      <c r="J22" s="38"/>
      <c r="K22" s="38"/>
      <c r="L22" s="38"/>
      <c r="M22" s="38"/>
      <c r="N22" s="38"/>
      <c r="O22" s="38"/>
      <c r="P22" s="38"/>
      <c r="Q22" s="38"/>
      <c r="R22" s="38"/>
      <c r="S22" s="38"/>
      <c r="T22" s="38"/>
      <c r="U22" s="38"/>
      <c r="V22" s="38"/>
      <c r="W22" s="38"/>
      <c r="X22" s="38"/>
      <c r="Y22" s="38"/>
      <c r="Z22" s="38"/>
      <c r="AA22" s="38"/>
      <c r="AB22" s="38"/>
    </row>
    <row r="23" spans="1:28">
      <c r="A23" s="38"/>
      <c r="B23" s="38"/>
      <c r="C23" s="38"/>
      <c r="D23" s="38"/>
      <c r="E23" s="38"/>
      <c r="F23" s="38"/>
      <c r="G23" s="38"/>
      <c r="H23" s="38"/>
      <c r="I23" s="38"/>
      <c r="J23" s="38"/>
      <c r="K23" s="38"/>
      <c r="L23" s="38"/>
      <c r="M23" s="38"/>
      <c r="N23" s="38"/>
      <c r="O23" s="38"/>
      <c r="P23" s="38"/>
      <c r="Q23" s="38"/>
      <c r="R23" s="38"/>
      <c r="S23" s="38"/>
      <c r="T23" s="38"/>
      <c r="U23" s="38"/>
      <c r="V23" s="38"/>
      <c r="W23" s="38"/>
      <c r="X23" s="38"/>
      <c r="Y23" s="38"/>
      <c r="Z23" s="38"/>
      <c r="AA23" s="38"/>
      <c r="AB23" s="38"/>
    </row>
    <row r="24" spans="1:28">
      <c r="A24" s="38"/>
      <c r="B24" s="38"/>
      <c r="C24" s="38"/>
      <c r="D24" s="38"/>
      <c r="E24" s="38"/>
      <c r="F24" s="38"/>
      <c r="G24" s="38"/>
      <c r="H24" s="38"/>
      <c r="I24" s="38"/>
      <c r="J24" s="38"/>
      <c r="K24" s="38"/>
      <c r="L24" s="38"/>
      <c r="M24" s="38"/>
      <c r="N24" s="38"/>
      <c r="O24" s="38"/>
      <c r="P24" s="38"/>
      <c r="Q24" s="38"/>
      <c r="R24" s="38"/>
      <c r="S24" s="38"/>
      <c r="T24" s="38"/>
      <c r="U24" s="38"/>
      <c r="V24" s="38"/>
      <c r="W24" s="38"/>
      <c r="X24" s="38"/>
      <c r="Y24" s="38"/>
      <c r="Z24" s="38"/>
      <c r="AA24" s="38"/>
      <c r="AB24" s="38"/>
    </row>
    <row r="25" spans="1:28">
      <c r="A25" s="38"/>
      <c r="B25" s="38"/>
      <c r="C25" s="38"/>
      <c r="D25" s="38"/>
      <c r="E25" s="38"/>
      <c r="F25" s="38"/>
      <c r="G25" s="38"/>
      <c r="H25" s="38"/>
      <c r="I25" s="38"/>
      <c r="J25" s="38"/>
      <c r="K25" s="38"/>
      <c r="L25" s="38"/>
      <c r="M25" s="38"/>
      <c r="N25" s="38"/>
      <c r="O25" s="38"/>
      <c r="P25" s="38"/>
      <c r="Q25" s="38"/>
      <c r="R25" s="38"/>
      <c r="S25" s="38"/>
      <c r="T25" s="38"/>
      <c r="U25" s="38"/>
      <c r="V25" s="38"/>
      <c r="W25" s="38"/>
      <c r="X25" s="38"/>
      <c r="Y25" s="38"/>
      <c r="Z25" s="38"/>
      <c r="AA25" s="38"/>
      <c r="AB25" s="38"/>
    </row>
    <row r="26" spans="1:28">
      <c r="A26" s="38"/>
      <c r="B26" s="38"/>
      <c r="C26" s="38"/>
      <c r="D26" s="38"/>
      <c r="E26" s="38"/>
      <c r="F26" s="38"/>
      <c r="G26" s="38"/>
      <c r="H26" s="38"/>
      <c r="I26" s="38"/>
      <c r="J26" s="38"/>
      <c r="K26" s="38"/>
      <c r="L26" s="38"/>
      <c r="M26" s="38"/>
      <c r="N26" s="38"/>
      <c r="O26" s="38"/>
      <c r="P26" s="38"/>
      <c r="Q26" s="38"/>
      <c r="R26" s="38"/>
      <c r="S26" s="38"/>
      <c r="T26" s="38"/>
      <c r="U26" s="38"/>
      <c r="V26" s="38"/>
      <c r="W26" s="38"/>
      <c r="X26" s="38"/>
      <c r="Y26" s="38"/>
      <c r="Z26" s="38"/>
      <c r="AA26" s="38"/>
      <c r="AB26" s="38"/>
    </row>
    <row r="27" spans="1:28">
      <c r="A27" s="38"/>
      <c r="B27" s="38"/>
      <c r="C27" s="38"/>
      <c r="D27" s="38"/>
      <c r="E27" s="38"/>
      <c r="F27" s="38"/>
      <c r="G27" s="38"/>
      <c r="H27" s="38"/>
      <c r="I27" s="38"/>
      <c r="J27" s="38"/>
      <c r="K27" s="38"/>
      <c r="L27" s="38"/>
      <c r="M27" s="38"/>
      <c r="N27" s="38"/>
      <c r="O27" s="38"/>
      <c r="P27" s="38"/>
      <c r="Q27" s="38"/>
      <c r="R27" s="38"/>
      <c r="S27" s="38"/>
      <c r="T27" s="38"/>
      <c r="U27" s="38"/>
      <c r="V27" s="38"/>
      <c r="W27" s="38"/>
      <c r="X27" s="38"/>
      <c r="Y27" s="38"/>
      <c r="Z27" s="38"/>
      <c r="AA27" s="38"/>
      <c r="AB27" s="38"/>
    </row>
    <row r="28" spans="1:28">
      <c r="A28" s="38"/>
      <c r="B28" s="38"/>
      <c r="C28" s="38"/>
      <c r="D28" s="38"/>
      <c r="E28" s="38"/>
      <c r="F28" s="38"/>
      <c r="G28" s="38"/>
      <c r="H28" s="38"/>
      <c r="I28" s="38"/>
      <c r="J28" s="38"/>
      <c r="K28" s="38"/>
      <c r="L28" s="38"/>
      <c r="M28" s="38"/>
      <c r="N28" s="38"/>
      <c r="O28" s="38"/>
      <c r="P28" s="38"/>
      <c r="Q28" s="38"/>
      <c r="R28" s="38"/>
      <c r="S28" s="38"/>
      <c r="T28" s="38"/>
      <c r="U28" s="38"/>
      <c r="V28" s="38"/>
      <c r="W28" s="38"/>
      <c r="X28" s="38"/>
      <c r="Y28" s="38"/>
      <c r="Z28" s="38"/>
      <c r="AA28" s="38"/>
      <c r="AB28" s="38"/>
    </row>
    <row r="29" spans="1:28">
      <c r="A29" s="38"/>
      <c r="B29" s="38"/>
      <c r="C29" s="38"/>
      <c r="D29" s="38"/>
      <c r="E29" s="38"/>
      <c r="F29" s="38"/>
      <c r="G29" s="38"/>
      <c r="H29" s="38"/>
      <c r="I29" s="38"/>
      <c r="J29" s="38"/>
      <c r="K29" s="38"/>
      <c r="L29" s="38"/>
      <c r="M29" s="38"/>
      <c r="N29" s="38"/>
      <c r="O29" s="38"/>
      <c r="P29" s="38"/>
      <c r="Q29" s="38"/>
      <c r="R29" s="38"/>
      <c r="S29" s="38"/>
      <c r="T29" s="38"/>
      <c r="U29" s="38"/>
      <c r="V29" s="38"/>
      <c r="W29" s="38"/>
      <c r="X29" s="38"/>
      <c r="Y29" s="38"/>
      <c r="Z29" s="38"/>
      <c r="AA29" s="38"/>
      <c r="AB29" s="38"/>
    </row>
    <row r="30" spans="1:28">
      <c r="A30" s="38"/>
      <c r="B30" s="38"/>
      <c r="C30" s="38"/>
      <c r="D30" s="38"/>
      <c r="E30" s="38"/>
      <c r="F30" s="38"/>
      <c r="G30" s="38"/>
      <c r="H30" s="38"/>
      <c r="I30" s="38"/>
      <c r="J30" s="38"/>
      <c r="K30" s="38"/>
      <c r="L30" s="38"/>
      <c r="M30" s="38"/>
      <c r="N30" s="38"/>
      <c r="O30" s="38"/>
      <c r="P30" s="38"/>
      <c r="Q30" s="38"/>
      <c r="R30" s="38"/>
      <c r="S30" s="38"/>
      <c r="T30" s="38"/>
      <c r="U30" s="38"/>
      <c r="V30" s="38"/>
      <c r="W30" s="38"/>
      <c r="X30" s="38"/>
      <c r="Y30" s="38"/>
      <c r="Z30" s="38"/>
      <c r="AA30" s="38"/>
      <c r="AB30" s="38"/>
    </row>
    <row r="31" spans="1:28">
      <c r="A31" s="38"/>
      <c r="B31" s="38"/>
      <c r="C31" s="38"/>
      <c r="D31" s="38"/>
      <c r="E31" s="38"/>
      <c r="F31" s="38"/>
      <c r="G31" s="38"/>
      <c r="H31" s="38"/>
      <c r="I31" s="38"/>
      <c r="J31" s="38"/>
      <c r="K31" s="38"/>
      <c r="L31" s="38"/>
      <c r="M31" s="38"/>
      <c r="N31" s="38"/>
      <c r="O31" s="38"/>
      <c r="P31" s="38"/>
      <c r="Q31" s="38"/>
      <c r="R31" s="38"/>
      <c r="S31" s="38"/>
      <c r="T31" s="38"/>
      <c r="U31" s="38"/>
      <c r="V31" s="38"/>
      <c r="W31" s="38"/>
      <c r="X31" s="38"/>
      <c r="Y31" s="38"/>
      <c r="Z31" s="38"/>
      <c r="AA31" s="38"/>
      <c r="AB31" s="38"/>
    </row>
    <row r="32" spans="1:28">
      <c r="A32" s="38"/>
      <c r="B32" s="38"/>
      <c r="C32" s="38"/>
      <c r="D32" s="38"/>
      <c r="E32" s="38"/>
      <c r="F32" s="38"/>
      <c r="G32" s="38"/>
      <c r="H32" s="38"/>
      <c r="I32" s="38"/>
      <c r="J32" s="38"/>
      <c r="K32" s="38"/>
      <c r="L32" s="38"/>
      <c r="M32" s="38"/>
      <c r="N32" s="38"/>
      <c r="O32" s="38"/>
      <c r="P32" s="38"/>
      <c r="Q32" s="38"/>
      <c r="R32" s="38"/>
      <c r="S32" s="38"/>
      <c r="T32" s="38"/>
      <c r="U32" s="38"/>
      <c r="V32" s="38"/>
      <c r="W32" s="38"/>
      <c r="X32" s="38"/>
      <c r="Y32" s="38"/>
      <c r="Z32" s="38"/>
      <c r="AA32" s="38"/>
      <c r="AB32" s="38"/>
    </row>
    <row r="33" spans="1:28">
      <c r="A33" s="38"/>
      <c r="B33" s="38"/>
      <c r="C33" s="38"/>
      <c r="D33" s="38"/>
      <c r="E33" s="38"/>
      <c r="F33" s="38"/>
      <c r="G33" s="38"/>
      <c r="H33" s="38"/>
      <c r="I33" s="38"/>
      <c r="J33" s="38"/>
      <c r="K33" s="38"/>
      <c r="L33" s="38"/>
      <c r="M33" s="38"/>
      <c r="N33" s="38"/>
      <c r="O33" s="38"/>
      <c r="P33" s="38"/>
      <c r="Q33" s="38"/>
      <c r="R33" s="38"/>
      <c r="S33" s="38"/>
      <c r="T33" s="38"/>
      <c r="U33" s="38"/>
      <c r="V33" s="38"/>
      <c r="W33" s="38"/>
      <c r="X33" s="38"/>
      <c r="Y33" s="38"/>
      <c r="Z33" s="38"/>
      <c r="AA33" s="38"/>
      <c r="AB33" s="38"/>
    </row>
    <row r="34" spans="1:28">
      <c r="B34" s="38"/>
      <c r="C34" s="38"/>
      <c r="D34" s="38"/>
      <c r="E34" s="38"/>
      <c r="F34" s="38"/>
      <c r="G34" s="38"/>
      <c r="H34" s="38"/>
      <c r="I34" s="38"/>
      <c r="J34" s="38"/>
      <c r="K34" s="38"/>
      <c r="L34" s="38"/>
      <c r="M34" s="38"/>
      <c r="N34" s="38"/>
      <c r="O34" s="38"/>
      <c r="P34" s="38"/>
      <c r="Q34" s="38"/>
      <c r="R34" s="38"/>
      <c r="S34" s="38"/>
      <c r="T34" s="38"/>
      <c r="U34" s="38"/>
      <c r="V34" s="38"/>
      <c r="W34" s="38"/>
      <c r="X34" s="38"/>
      <c r="Y34" s="38"/>
      <c r="Z34" s="38"/>
      <c r="AA34" s="38"/>
      <c r="AB34" s="38"/>
    </row>
    <row r="35" spans="1:28">
      <c r="B35" s="38"/>
      <c r="C35" s="38"/>
      <c r="D35" s="38"/>
      <c r="E35" s="38"/>
      <c r="F35" s="38"/>
      <c r="G35" s="38"/>
      <c r="H35" s="38"/>
      <c r="I35" s="38"/>
      <c r="J35" s="38"/>
      <c r="K35" s="38"/>
      <c r="L35" s="38"/>
      <c r="M35" s="38"/>
      <c r="N35" s="38"/>
      <c r="O35" s="38"/>
      <c r="P35" s="38"/>
      <c r="Q35" s="38"/>
      <c r="R35" s="38"/>
      <c r="S35" s="38"/>
      <c r="T35" s="38"/>
      <c r="U35" s="38"/>
      <c r="V35" s="38"/>
      <c r="W35" s="38"/>
      <c r="X35" s="38"/>
      <c r="Y35" s="38"/>
      <c r="Z35" s="38"/>
      <c r="AA35" s="38"/>
      <c r="AB35" s="38"/>
    </row>
    <row r="36" spans="1:28">
      <c r="B36" s="38"/>
      <c r="C36" s="38"/>
      <c r="D36" s="38"/>
      <c r="E36" s="38"/>
      <c r="F36" s="38"/>
      <c r="G36" s="38"/>
      <c r="H36" s="38"/>
      <c r="I36" s="38"/>
      <c r="J36" s="38"/>
      <c r="K36" s="38"/>
      <c r="L36" s="38"/>
      <c r="M36" s="38"/>
      <c r="N36" s="38"/>
      <c r="O36" s="38"/>
      <c r="P36" s="38"/>
      <c r="Q36" s="38"/>
      <c r="R36" s="38"/>
      <c r="S36" s="38"/>
      <c r="T36" s="38"/>
      <c r="U36" s="38"/>
      <c r="V36" s="38"/>
      <c r="W36" s="38"/>
      <c r="X36" s="38"/>
      <c r="Y36" s="38"/>
      <c r="Z36" s="38"/>
      <c r="AA36" s="38"/>
      <c r="AB36" s="38"/>
    </row>
    <row r="37" spans="1:28">
      <c r="B37" s="38"/>
      <c r="C37" s="38"/>
      <c r="D37" s="38"/>
      <c r="E37" s="38"/>
      <c r="F37" s="38"/>
      <c r="G37" s="38"/>
      <c r="H37" s="38"/>
      <c r="I37" s="38"/>
      <c r="J37" s="38"/>
      <c r="K37" s="38"/>
      <c r="L37" s="38"/>
      <c r="M37" s="38"/>
      <c r="N37" s="38"/>
      <c r="O37" s="38"/>
      <c r="P37" s="38"/>
      <c r="Q37" s="38"/>
      <c r="R37" s="38"/>
      <c r="S37" s="38"/>
      <c r="T37" s="38"/>
      <c r="U37" s="38"/>
      <c r="V37" s="38"/>
      <c r="W37" s="38"/>
      <c r="X37" s="38"/>
      <c r="Y37" s="38"/>
      <c r="Z37" s="38"/>
      <c r="AA37" s="38"/>
      <c r="AB37" s="38"/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B2:J31"/>
  <sheetViews>
    <sheetView workbookViewId="0">
      <selection activeCell="F27" activeCellId="2" sqref="B3:J23 E31 F27:F31"/>
    </sheetView>
  </sheetViews>
  <sheetFormatPr baseColWidth="10" defaultRowHeight="15"/>
  <cols>
    <col min="1" max="1" width="11.42578125" style="4"/>
    <col min="2" max="5" width="12.85546875" style="4" bestFit="1" customWidth="1"/>
    <col min="6" max="6" width="17.140625" style="4" customWidth="1"/>
    <col min="7" max="7" width="13.140625" style="4" customWidth="1"/>
    <col min="8" max="8" width="13.42578125" style="4" bestFit="1" customWidth="1"/>
    <col min="9" max="10" width="11.85546875" style="4" bestFit="1" customWidth="1"/>
    <col min="11" max="11" width="14.140625" style="4" bestFit="1" customWidth="1"/>
    <col min="12" max="16384" width="11.42578125" style="4"/>
  </cols>
  <sheetData>
    <row r="2" spans="2:10">
      <c r="B2" s="54" t="s">
        <v>0</v>
      </c>
      <c r="C2" s="54"/>
      <c r="D2" s="54"/>
      <c r="E2" s="54"/>
      <c r="F2" s="54"/>
      <c r="G2" s="24" t="s">
        <v>1</v>
      </c>
      <c r="H2" s="25" t="s">
        <v>2</v>
      </c>
      <c r="I2" s="26" t="s">
        <v>3</v>
      </c>
      <c r="J2" s="27" t="s">
        <v>4</v>
      </c>
    </row>
    <row r="3" spans="2:10">
      <c r="B3" s="23"/>
      <c r="C3" s="23"/>
      <c r="D3" s="23"/>
      <c r="E3" s="23"/>
      <c r="F3" s="23"/>
      <c r="G3" s="19"/>
      <c r="H3" s="20"/>
      <c r="I3" s="21"/>
      <c r="J3" s="22"/>
    </row>
    <row r="4" spans="2:10">
      <c r="B4" s="23"/>
      <c r="C4" s="23"/>
      <c r="D4" s="23"/>
      <c r="E4" s="23"/>
      <c r="F4" s="23"/>
      <c r="G4" s="19"/>
      <c r="H4" s="20"/>
      <c r="I4" s="21"/>
      <c r="J4" s="22"/>
    </row>
    <row r="5" spans="2:10">
      <c r="B5" s="23"/>
      <c r="C5" s="23"/>
      <c r="D5" s="23"/>
      <c r="E5" s="23"/>
      <c r="F5" s="23"/>
      <c r="G5" s="19"/>
      <c r="H5" s="20"/>
      <c r="I5" s="21"/>
      <c r="J5" s="22"/>
    </row>
    <row r="6" spans="2:10">
      <c r="B6" s="23"/>
      <c r="C6" s="23"/>
      <c r="D6" s="23"/>
      <c r="E6" s="23"/>
      <c r="F6" s="23"/>
      <c r="G6" s="19"/>
      <c r="H6" s="20"/>
      <c r="I6" s="21"/>
      <c r="J6" s="22"/>
    </row>
    <row r="7" spans="2:10">
      <c r="B7" s="23"/>
      <c r="C7" s="23"/>
      <c r="D7" s="23"/>
      <c r="E7" s="23"/>
      <c r="F7" s="23"/>
      <c r="G7" s="19"/>
      <c r="H7" s="20"/>
      <c r="I7" s="21"/>
      <c r="J7" s="22"/>
    </row>
    <row r="8" spans="2:10">
      <c r="B8" s="23"/>
      <c r="C8" s="23"/>
      <c r="D8" s="23"/>
      <c r="E8" s="23"/>
      <c r="F8" s="23"/>
      <c r="G8" s="19"/>
      <c r="H8" s="20"/>
      <c r="I8" s="21"/>
      <c r="J8" s="22"/>
    </row>
    <row r="9" spans="2:10">
      <c r="B9" s="23"/>
      <c r="C9" s="23"/>
      <c r="D9" s="23"/>
      <c r="E9" s="23"/>
      <c r="F9" s="23"/>
      <c r="G9" s="19"/>
      <c r="H9" s="20"/>
      <c r="I9" s="21"/>
      <c r="J9" s="22"/>
    </row>
    <row r="10" spans="2:10">
      <c r="B10" s="23"/>
      <c r="C10" s="23"/>
      <c r="D10" s="23"/>
      <c r="E10" s="23"/>
      <c r="F10" s="23"/>
      <c r="G10" s="19"/>
      <c r="H10" s="20"/>
      <c r="I10" s="21"/>
      <c r="J10" s="22"/>
    </row>
    <row r="11" spans="2:10">
      <c r="B11" s="23"/>
      <c r="C11" s="23"/>
      <c r="D11" s="23"/>
      <c r="E11" s="23"/>
      <c r="F11" s="23"/>
      <c r="G11" s="19"/>
      <c r="H11" s="20"/>
      <c r="I11" s="21"/>
      <c r="J11" s="22"/>
    </row>
    <row r="12" spans="2:10">
      <c r="B12" s="23"/>
      <c r="C12" s="23"/>
      <c r="D12" s="23"/>
      <c r="E12" s="23"/>
      <c r="F12" s="23"/>
      <c r="G12" s="19"/>
      <c r="H12" s="20"/>
      <c r="I12" s="21"/>
      <c r="J12" s="22"/>
    </row>
    <row r="13" spans="2:10">
      <c r="B13" s="23"/>
      <c r="C13" s="23"/>
      <c r="D13" s="23"/>
      <c r="E13" s="23"/>
      <c r="F13" s="23"/>
      <c r="G13" s="19"/>
      <c r="H13" s="20"/>
      <c r="I13" s="21"/>
      <c r="J13" s="22"/>
    </row>
    <row r="14" spans="2:10">
      <c r="B14" s="23"/>
      <c r="C14" s="23"/>
      <c r="D14" s="23"/>
      <c r="E14" s="23"/>
      <c r="F14" s="23"/>
      <c r="G14" s="19"/>
      <c r="H14" s="20"/>
      <c r="I14" s="21"/>
      <c r="J14" s="22"/>
    </row>
    <row r="15" spans="2:10">
      <c r="B15" s="23"/>
      <c r="C15" s="23"/>
      <c r="D15" s="23"/>
      <c r="E15" s="23"/>
      <c r="F15" s="23"/>
      <c r="G15" s="19"/>
      <c r="H15" s="20"/>
      <c r="I15" s="21"/>
      <c r="J15" s="22"/>
    </row>
    <row r="16" spans="2:10">
      <c r="B16" s="23"/>
      <c r="C16" s="23"/>
      <c r="D16" s="23"/>
      <c r="E16" s="23"/>
      <c r="F16" s="23"/>
      <c r="G16" s="19"/>
      <c r="H16" s="20"/>
      <c r="I16" s="21"/>
      <c r="J16" s="22"/>
    </row>
    <row r="17" spans="2:10">
      <c r="B17" s="23"/>
      <c r="C17" s="23"/>
      <c r="D17" s="23"/>
      <c r="E17" s="23"/>
      <c r="F17" s="23"/>
      <c r="G17" s="19"/>
      <c r="H17" s="20"/>
      <c r="I17" s="21"/>
      <c r="J17" s="22"/>
    </row>
    <row r="18" spans="2:10">
      <c r="B18" s="23"/>
      <c r="C18" s="23"/>
      <c r="D18" s="23"/>
      <c r="E18" s="23"/>
      <c r="F18" s="23"/>
      <c r="G18" s="19"/>
      <c r="H18" s="20"/>
      <c r="I18" s="21"/>
      <c r="J18" s="22"/>
    </row>
    <row r="19" spans="2:10">
      <c r="B19" s="23"/>
      <c r="C19" s="23"/>
      <c r="D19" s="23"/>
      <c r="E19" s="23"/>
      <c r="F19" s="23"/>
      <c r="G19" s="19"/>
      <c r="H19" s="20"/>
      <c r="I19" s="21"/>
      <c r="J19" s="22"/>
    </row>
    <row r="20" spans="2:10">
      <c r="B20" s="23"/>
      <c r="C20" s="23"/>
      <c r="D20" s="23"/>
      <c r="E20" s="23"/>
      <c r="F20" s="23"/>
      <c r="G20" s="19"/>
      <c r="H20" s="20"/>
      <c r="I20" s="21"/>
      <c r="J20" s="22"/>
    </row>
    <row r="21" spans="2:10">
      <c r="B21" s="23"/>
      <c r="C21" s="23"/>
      <c r="D21" s="23"/>
      <c r="E21" s="23"/>
      <c r="F21" s="23"/>
      <c r="G21" s="19"/>
      <c r="H21" s="20"/>
      <c r="I21" s="21"/>
      <c r="J21" s="22"/>
    </row>
    <row r="22" spans="2:10">
      <c r="B22" s="23"/>
      <c r="C22" s="23"/>
      <c r="D22" s="23"/>
      <c r="E22" s="23"/>
      <c r="F22" s="23"/>
      <c r="G22" s="19"/>
      <c r="H22" s="20"/>
      <c r="I22" s="21"/>
      <c r="J22" s="22"/>
    </row>
    <row r="23" spans="2:10">
      <c r="B23" s="23"/>
      <c r="C23" s="23"/>
      <c r="D23" s="23"/>
      <c r="E23" s="23"/>
      <c r="F23" s="23"/>
      <c r="G23" s="19"/>
      <c r="H23" s="20"/>
      <c r="I23" s="21"/>
      <c r="J23" s="22"/>
    </row>
    <row r="24" spans="2:10">
      <c r="B24" s="55" t="s">
        <v>21</v>
      </c>
      <c r="C24" s="55"/>
      <c r="D24" s="55"/>
      <c r="E24" s="55"/>
      <c r="F24" s="31">
        <f>SUM(B3:F23)</f>
        <v>0</v>
      </c>
      <c r="G24" s="31">
        <f>SUM(G3:G23)</f>
        <v>0</v>
      </c>
      <c r="H24" s="31">
        <f t="shared" ref="H24:J24" si="0">SUM(H3:H23)</f>
        <v>0</v>
      </c>
      <c r="I24" s="31">
        <f t="shared" si="0"/>
        <v>0</v>
      </c>
      <c r="J24" s="31">
        <f t="shared" si="0"/>
        <v>0</v>
      </c>
    </row>
    <row r="25" spans="2:10" ht="15.75" thickBot="1"/>
    <row r="26" spans="2:10" ht="15.75" thickBot="1">
      <c r="F26" s="47" t="s">
        <v>13</v>
      </c>
      <c r="G26" s="28" t="s">
        <v>12</v>
      </c>
      <c r="H26" s="68">
        <f>F24+G24+H24+I24+J24-E28-E29</f>
        <v>0</v>
      </c>
      <c r="I26" s="69"/>
      <c r="J26" s="70"/>
    </row>
    <row r="27" spans="2:10" ht="15.75" thickBot="1">
      <c r="C27" s="29" t="s">
        <v>8</v>
      </c>
      <c r="D27" s="29" t="s">
        <v>6</v>
      </c>
      <c r="E27" s="30" t="s">
        <v>9</v>
      </c>
      <c r="F27" s="48"/>
      <c r="G27" s="65" t="s">
        <v>10</v>
      </c>
      <c r="H27" s="66"/>
      <c r="I27" s="66"/>
      <c r="J27" s="67"/>
    </row>
    <row r="28" spans="2:10">
      <c r="C28" s="29" t="s">
        <v>5</v>
      </c>
      <c r="D28" s="5">
        <v>0.1</v>
      </c>
      <c r="E28" s="6">
        <f>F24*D28</f>
        <v>0</v>
      </c>
      <c r="F28" s="49"/>
      <c r="G28" s="56">
        <f>H26-E30-E31+F27</f>
        <v>0</v>
      </c>
      <c r="H28" s="57"/>
      <c r="I28" s="57"/>
      <c r="J28" s="58"/>
    </row>
    <row r="29" spans="2:10">
      <c r="C29" s="29" t="s">
        <v>11</v>
      </c>
      <c r="D29" s="5">
        <v>0.1</v>
      </c>
      <c r="E29" s="6">
        <f>H24*D29</f>
        <v>0</v>
      </c>
      <c r="F29" s="49"/>
      <c r="G29" s="59"/>
      <c r="H29" s="60"/>
      <c r="I29" s="60"/>
      <c r="J29" s="61"/>
    </row>
    <row r="30" spans="2:10">
      <c r="C30" s="29" t="s">
        <v>7</v>
      </c>
      <c r="D30" s="5">
        <v>0.1</v>
      </c>
      <c r="E30" s="6">
        <f>H26*D30</f>
        <v>0</v>
      </c>
      <c r="F30" s="49"/>
      <c r="G30" s="62"/>
      <c r="H30" s="63"/>
      <c r="I30" s="63"/>
      <c r="J30" s="64"/>
    </row>
    <row r="31" spans="2:10">
      <c r="C31" s="46" t="s">
        <v>51</v>
      </c>
      <c r="D31" s="46"/>
      <c r="E31" s="6"/>
      <c r="F31" s="50"/>
      <c r="G31" s="51"/>
      <c r="H31" s="52"/>
      <c r="I31" s="52"/>
      <c r="J31" s="53"/>
    </row>
  </sheetData>
  <mergeCells count="5">
    <mergeCell ref="B2:F2"/>
    <mergeCell ref="B24:E24"/>
    <mergeCell ref="G28:J30"/>
    <mergeCell ref="G27:J27"/>
    <mergeCell ref="H26:J26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B1:AD50"/>
  <sheetViews>
    <sheetView tabSelected="1" workbookViewId="0">
      <selection activeCell="K8" sqref="K8"/>
    </sheetView>
  </sheetViews>
  <sheetFormatPr baseColWidth="10" defaultRowHeight="15"/>
  <cols>
    <col min="1" max="1" width="3.85546875" customWidth="1"/>
    <col min="2" max="2" width="16.42578125" bestFit="1" customWidth="1"/>
    <col min="3" max="3" width="11.140625" customWidth="1"/>
    <col min="4" max="4" width="22.42578125" style="2" customWidth="1"/>
    <col min="5" max="5" width="23" customWidth="1"/>
    <col min="7" max="7" width="14.28515625" customWidth="1"/>
    <col min="8" max="8" width="8.140625" customWidth="1"/>
  </cols>
  <sheetData>
    <row r="1" spans="2:30">
      <c r="B1" s="71"/>
      <c r="C1" s="71"/>
      <c r="F1" s="16" t="s">
        <v>22</v>
      </c>
      <c r="G1" s="44">
        <f ca="1">TODAY()</f>
        <v>43664</v>
      </c>
    </row>
    <row r="2" spans="2:30">
      <c r="B2" s="71"/>
      <c r="C2" s="71"/>
      <c r="D2" s="74" t="s">
        <v>24</v>
      </c>
      <c r="E2" s="74"/>
    </row>
    <row r="3" spans="2:30">
      <c r="B3" s="71"/>
      <c r="C3" s="71"/>
      <c r="D3" s="74" t="s">
        <v>25</v>
      </c>
      <c r="E3" s="74"/>
      <c r="AD3" t="s">
        <v>46</v>
      </c>
    </row>
    <row r="4" spans="2:30" ht="24" thickBot="1">
      <c r="B4" s="71"/>
      <c r="C4" s="71"/>
      <c r="D4" s="75" t="s">
        <v>42</v>
      </c>
      <c r="E4" s="75"/>
      <c r="F4" s="75"/>
      <c r="AD4" s="43" t="s">
        <v>47</v>
      </c>
    </row>
    <row r="5" spans="2:30" ht="18.75">
      <c r="B5" s="76" t="s">
        <v>26</v>
      </c>
      <c r="C5" s="77"/>
      <c r="D5" s="77"/>
      <c r="E5" s="77"/>
      <c r="F5" s="77"/>
      <c r="G5" s="78"/>
      <c r="AD5" s="43" t="s">
        <v>48</v>
      </c>
    </row>
    <row r="6" spans="2:30" ht="19.5" thickBot="1">
      <c r="B6" s="79" t="s">
        <v>33</v>
      </c>
      <c r="C6" s="80"/>
      <c r="D6" s="80"/>
      <c r="E6" s="80"/>
      <c r="F6" s="80"/>
      <c r="G6" s="81"/>
      <c r="AD6" s="43" t="s">
        <v>49</v>
      </c>
    </row>
    <row r="8" spans="2:30">
      <c r="B8" s="45" t="s">
        <v>27</v>
      </c>
      <c r="C8" s="71"/>
      <c r="D8" s="71"/>
      <c r="E8" s="16" t="s">
        <v>31</v>
      </c>
    </row>
    <row r="9" spans="2:30">
      <c r="B9" s="45" t="s">
        <v>28</v>
      </c>
      <c r="C9" s="71"/>
      <c r="D9" s="71"/>
      <c r="E9" s="16" t="s">
        <v>32</v>
      </c>
    </row>
    <row r="10" spans="2:30">
      <c r="B10" s="45" t="s">
        <v>29</v>
      </c>
      <c r="C10" s="71"/>
      <c r="D10" s="71"/>
    </row>
    <row r="11" spans="2:30">
      <c r="B11" s="45" t="s">
        <v>30</v>
      </c>
      <c r="C11" s="71"/>
      <c r="D11" s="71"/>
    </row>
    <row r="12" spans="2:30" ht="12" customHeight="1" thickBot="1"/>
    <row r="13" spans="2:30" ht="15" customHeight="1">
      <c r="B13" s="84" t="s">
        <v>43</v>
      </c>
      <c r="C13" s="85"/>
      <c r="D13" s="85"/>
      <c r="E13" s="85"/>
      <c r="F13" s="85"/>
      <c r="G13" s="86"/>
    </row>
    <row r="14" spans="2:30" ht="15" customHeight="1">
      <c r="B14" s="32"/>
      <c r="C14" s="33"/>
      <c r="D14" s="33"/>
      <c r="E14" s="33"/>
      <c r="F14" s="33"/>
      <c r="G14" s="34"/>
    </row>
    <row r="15" spans="2:30" ht="15" customHeight="1">
      <c r="B15" s="36">
        <f>Base!G28</f>
        <v>0</v>
      </c>
      <c r="C15" s="82" t="str">
        <f>'.'!C5</f>
        <v xml:space="preserve">Zéro Dollar </v>
      </c>
      <c r="D15" s="82"/>
      <c r="E15" s="82"/>
      <c r="F15" s="82"/>
      <c r="G15" s="83"/>
    </row>
    <row r="16" spans="2:30" ht="15.75" customHeight="1">
      <c r="B16" s="92" t="s">
        <v>44</v>
      </c>
      <c r="C16" s="93"/>
      <c r="D16" s="93"/>
      <c r="E16" s="93"/>
      <c r="F16" s="93"/>
      <c r="G16" s="94"/>
    </row>
    <row r="17" spans="2:7" ht="20.25" customHeight="1">
      <c r="B17" s="37" t="s">
        <v>45</v>
      </c>
      <c r="C17" t="s">
        <v>47</v>
      </c>
      <c r="D17" s="95" t="s">
        <v>50</v>
      </c>
      <c r="E17" s="95"/>
      <c r="F17" s="95"/>
      <c r="G17" s="96"/>
    </row>
    <row r="18" spans="2:7">
      <c r="B18" s="7"/>
      <c r="C18" s="8"/>
      <c r="D18" s="3" t="s">
        <v>20</v>
      </c>
      <c r="E18" s="1">
        <f>Base!I24</f>
        <v>0</v>
      </c>
      <c r="F18" s="8"/>
      <c r="G18" s="10"/>
    </row>
    <row r="19" spans="2:7">
      <c r="B19" s="7"/>
      <c r="C19" s="8"/>
      <c r="D19" s="3" t="s">
        <v>4</v>
      </c>
      <c r="E19" s="1">
        <f>Base!J24</f>
        <v>0</v>
      </c>
      <c r="F19" s="8"/>
      <c r="G19" s="10"/>
    </row>
    <row r="20" spans="2:7">
      <c r="B20" s="7"/>
      <c r="C20" s="8"/>
      <c r="D20" s="3" t="s">
        <v>14</v>
      </c>
      <c r="E20" s="1">
        <f>Base!F24+Base!G24+Base!H24</f>
        <v>0</v>
      </c>
      <c r="F20" s="8"/>
      <c r="G20" s="10"/>
    </row>
    <row r="21" spans="2:7">
      <c r="B21" s="7"/>
      <c r="C21" s="8"/>
      <c r="D21" s="9"/>
      <c r="E21" s="11"/>
      <c r="F21" s="8"/>
      <c r="G21" s="10"/>
    </row>
    <row r="22" spans="2:7">
      <c r="B22" s="7"/>
      <c r="C22" s="8"/>
      <c r="D22" s="3" t="s">
        <v>15</v>
      </c>
      <c r="E22" s="1">
        <f>Base!F24+Base!G24+Base!H24+Base!I24+Base!J24</f>
        <v>0</v>
      </c>
      <c r="F22" s="8"/>
      <c r="G22" s="10"/>
    </row>
    <row r="23" spans="2:7">
      <c r="B23" s="7"/>
      <c r="C23" s="8"/>
      <c r="D23" s="9"/>
      <c r="E23" s="11"/>
      <c r="F23" s="8"/>
      <c r="G23" s="10"/>
    </row>
    <row r="24" spans="2:7">
      <c r="B24" s="7"/>
      <c r="C24" s="8"/>
      <c r="D24" s="3" t="s">
        <v>16</v>
      </c>
      <c r="E24" s="1">
        <f>Base!E28</f>
        <v>0</v>
      </c>
      <c r="F24" s="8"/>
      <c r="G24" s="10"/>
    </row>
    <row r="25" spans="2:7">
      <c r="B25" s="7"/>
      <c r="C25" s="8"/>
      <c r="D25" s="3" t="s">
        <v>17</v>
      </c>
      <c r="E25" s="1">
        <f>Base!E29</f>
        <v>0</v>
      </c>
      <c r="F25" s="8"/>
      <c r="G25" s="10"/>
    </row>
    <row r="26" spans="2:7">
      <c r="B26" s="7"/>
      <c r="C26" s="8"/>
      <c r="D26" s="9"/>
      <c r="E26" s="11"/>
      <c r="F26" s="8"/>
      <c r="G26" s="10"/>
    </row>
    <row r="27" spans="2:7">
      <c r="B27" s="7"/>
      <c r="C27" s="8"/>
      <c r="D27" s="3" t="s">
        <v>15</v>
      </c>
      <c r="E27" s="1">
        <f>Base!H26</f>
        <v>0</v>
      </c>
      <c r="F27" s="8"/>
      <c r="G27" s="10"/>
    </row>
    <row r="28" spans="2:7">
      <c r="B28" s="7"/>
      <c r="C28" s="8"/>
      <c r="D28" s="9"/>
      <c r="E28" s="11"/>
      <c r="F28" s="8"/>
      <c r="G28" s="10"/>
    </row>
    <row r="29" spans="2:7">
      <c r="B29" s="7"/>
      <c r="C29" s="8"/>
      <c r="D29" s="3" t="s">
        <v>7</v>
      </c>
      <c r="E29" s="1">
        <f>Base!E30</f>
        <v>0</v>
      </c>
      <c r="F29" s="8"/>
      <c r="G29" s="10"/>
    </row>
    <row r="30" spans="2:7">
      <c r="B30" s="7"/>
      <c r="C30" s="8"/>
      <c r="D30" s="3" t="s">
        <v>18</v>
      </c>
      <c r="E30" s="1">
        <f>Base!F27</f>
        <v>0</v>
      </c>
      <c r="F30" s="8"/>
      <c r="G30" s="10"/>
    </row>
    <row r="31" spans="2:7">
      <c r="B31" s="7"/>
      <c r="C31" s="8"/>
      <c r="D31" s="9"/>
      <c r="E31" s="11"/>
      <c r="F31" s="8"/>
      <c r="G31" s="10"/>
    </row>
    <row r="32" spans="2:7">
      <c r="B32" s="7"/>
      <c r="C32" s="8"/>
      <c r="D32" s="87" t="s">
        <v>19</v>
      </c>
      <c r="E32" s="88">
        <f>Base!G28</f>
        <v>0</v>
      </c>
      <c r="F32" s="8"/>
      <c r="G32" s="10"/>
    </row>
    <row r="33" spans="2:7">
      <c r="B33" s="7"/>
      <c r="C33" s="8"/>
      <c r="D33" s="87"/>
      <c r="E33" s="88"/>
      <c r="F33" s="8"/>
      <c r="G33" s="10"/>
    </row>
    <row r="34" spans="2:7">
      <c r="B34" s="7"/>
      <c r="C34" s="8"/>
      <c r="D34" s="9"/>
      <c r="E34" s="8"/>
      <c r="F34" s="8"/>
      <c r="G34" s="10"/>
    </row>
    <row r="35" spans="2:7">
      <c r="B35" s="72" t="s">
        <v>23</v>
      </c>
      <c r="C35" s="73"/>
      <c r="D35" s="89"/>
      <c r="E35" s="89"/>
      <c r="F35" s="89"/>
      <c r="G35" s="90"/>
    </row>
    <row r="36" spans="2:7" ht="15.75" thickBot="1">
      <c r="B36" s="12"/>
      <c r="C36" s="13"/>
      <c r="D36" s="14"/>
      <c r="E36" s="13"/>
      <c r="F36" s="13"/>
      <c r="G36" s="15"/>
    </row>
    <row r="37" spans="2:7" ht="9" customHeight="1"/>
    <row r="38" spans="2:7">
      <c r="B38" s="91" t="s">
        <v>34</v>
      </c>
      <c r="C38" s="91"/>
      <c r="D38" s="17" t="s">
        <v>35</v>
      </c>
      <c r="E38" s="18" t="s">
        <v>36</v>
      </c>
      <c r="F38" s="91" t="s">
        <v>37</v>
      </c>
      <c r="G38" s="91"/>
    </row>
    <row r="39" spans="2:7">
      <c r="B39" s="91"/>
      <c r="C39" s="91"/>
      <c r="D39" s="91"/>
      <c r="E39" s="91"/>
      <c r="F39" s="91"/>
      <c r="G39" s="91"/>
    </row>
    <row r="40" spans="2:7">
      <c r="B40" s="91"/>
      <c r="C40" s="91"/>
      <c r="D40" s="91"/>
      <c r="E40" s="91"/>
      <c r="F40" s="91"/>
      <c r="G40" s="91"/>
    </row>
    <row r="41" spans="2:7">
      <c r="B41" s="91"/>
      <c r="C41" s="91"/>
      <c r="D41" s="91"/>
      <c r="E41" s="91"/>
      <c r="F41" s="91"/>
      <c r="G41" s="91"/>
    </row>
    <row r="42" spans="2:7">
      <c r="B42" s="91"/>
      <c r="C42" s="91"/>
      <c r="D42" s="91"/>
      <c r="E42" s="91"/>
      <c r="F42" s="91"/>
      <c r="G42" s="91"/>
    </row>
    <row r="43" spans="2:7">
      <c r="B43" s="91"/>
      <c r="C43" s="91"/>
      <c r="D43" s="91"/>
      <c r="E43" s="91"/>
      <c r="F43" s="91"/>
      <c r="G43" s="91"/>
    </row>
    <row r="44" spans="2:7">
      <c r="B44" s="91" t="s">
        <v>41</v>
      </c>
      <c r="C44" s="91"/>
      <c r="D44" s="17" t="s">
        <v>38</v>
      </c>
      <c r="E44" s="17" t="s">
        <v>39</v>
      </c>
      <c r="F44" s="91" t="s">
        <v>40</v>
      </c>
      <c r="G44" s="91"/>
    </row>
    <row r="45" spans="2:7">
      <c r="B45" s="97"/>
      <c r="C45" s="97"/>
      <c r="D45" s="97"/>
      <c r="E45" s="97"/>
      <c r="F45" s="97"/>
      <c r="G45" s="97"/>
    </row>
    <row r="46" spans="2:7">
      <c r="B46" s="97"/>
      <c r="C46" s="97"/>
      <c r="D46" s="97"/>
      <c r="E46" s="97"/>
      <c r="F46" s="97"/>
      <c r="G46" s="97"/>
    </row>
    <row r="47" spans="2:7">
      <c r="B47" s="97"/>
      <c r="C47" s="97"/>
      <c r="D47" s="97"/>
      <c r="E47" s="97"/>
      <c r="F47" s="97"/>
      <c r="G47" s="97"/>
    </row>
    <row r="48" spans="2:7">
      <c r="B48" s="97"/>
      <c r="C48" s="97"/>
      <c r="D48" s="97"/>
      <c r="E48" s="97"/>
      <c r="F48" s="97"/>
      <c r="G48" s="97"/>
    </row>
    <row r="49" spans="2:7">
      <c r="B49" s="97"/>
      <c r="C49" s="97"/>
      <c r="D49" s="97"/>
      <c r="E49" s="97"/>
      <c r="F49" s="97"/>
      <c r="G49" s="97"/>
    </row>
    <row r="50" spans="2:7" s="35" customFormat="1">
      <c r="B50" s="97"/>
      <c r="C50" s="97"/>
      <c r="D50" s="97"/>
      <c r="E50" s="97"/>
      <c r="F50" s="97"/>
      <c r="G50" s="97"/>
    </row>
  </sheetData>
  <mergeCells count="30">
    <mergeCell ref="B38:C38"/>
    <mergeCell ref="F38:G38"/>
    <mergeCell ref="B16:G16"/>
    <mergeCell ref="D17:G17"/>
    <mergeCell ref="B45:C50"/>
    <mergeCell ref="D45:D50"/>
    <mergeCell ref="E45:E50"/>
    <mergeCell ref="F45:G50"/>
    <mergeCell ref="B39:C43"/>
    <mergeCell ref="D39:D43"/>
    <mergeCell ref="E39:E43"/>
    <mergeCell ref="F39:G43"/>
    <mergeCell ref="B44:C44"/>
    <mergeCell ref="F44:G44"/>
    <mergeCell ref="B1:C4"/>
    <mergeCell ref="B35:C35"/>
    <mergeCell ref="D2:E2"/>
    <mergeCell ref="D3:E3"/>
    <mergeCell ref="D4:F4"/>
    <mergeCell ref="B5:G5"/>
    <mergeCell ref="B6:G6"/>
    <mergeCell ref="C8:D8"/>
    <mergeCell ref="C9:D9"/>
    <mergeCell ref="C10:D10"/>
    <mergeCell ref="C11:D11"/>
    <mergeCell ref="C15:G15"/>
    <mergeCell ref="B13:G13"/>
    <mergeCell ref="D32:D33"/>
    <mergeCell ref="E32:E33"/>
    <mergeCell ref="D35:G35"/>
  </mergeCells>
  <dataValidations disablePrompts="1" count="2">
    <dataValidation type="list" allowBlank="1" showInputMessage="1" showErrorMessage="1" errorTitle="Choisir dans la liste" sqref="AD3">
      <formula1>$B$4:$B$6</formula1>
    </dataValidation>
    <dataValidation type="list" allowBlank="1" showInputMessage="1" showErrorMessage="1" errorTitle="Choisir dans la liste" sqref="C17">
      <formula1>$AD$3:$AD$6</formula1>
    </dataValidation>
  </dataValidations>
  <pageMargins left="0.7" right="0.7" top="0.75" bottom="0.75" header="0.3" footer="0.3"/>
  <pageSetup paperSize="9" scale="81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>
      <selection activeCell="G9" sqref="G9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.</vt:lpstr>
      <vt:lpstr>Base</vt:lpstr>
      <vt:lpstr>Modéle</vt:lpstr>
      <vt:lpstr>Autorisation</vt:lpstr>
      <vt:lpstr>Modéle!Zone_d_impression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mlmoulelkhaloua</dc:creator>
  <cp:lastModifiedBy>ahamadas</cp:lastModifiedBy>
  <cp:lastPrinted>2019-07-16T13:43:01Z</cp:lastPrinted>
  <dcterms:created xsi:type="dcterms:W3CDTF">2018-11-07T08:15:07Z</dcterms:created>
  <dcterms:modified xsi:type="dcterms:W3CDTF">2019-07-18T09:34:51Z</dcterms:modified>
</cp:coreProperties>
</file>