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1600" windowHeight="9135" activeTab="3"/>
  </bookViews>
  <sheets>
    <sheet name="." sheetId="5" r:id="rId1"/>
    <sheet name="Base" sheetId="2" r:id="rId2"/>
    <sheet name="Modéle" sheetId="1" r:id="rId3"/>
    <sheet name="Autorisation" sheetId="3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ircantectot">[1]IRCANTEC!$D$31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24519"/>
</workbook>
</file>

<file path=xl/calcChain.xml><?xml version="1.0" encoding="utf-8"?>
<calcChain xmlns="http://schemas.openxmlformats.org/spreadsheetml/2006/main">
  <c r="G1" i="1"/>
  <c r="F24" i="2"/>
  <c r="H24"/>
  <c r="I24"/>
  <c r="E18" i="1" s="1"/>
  <c r="J24" i="2"/>
  <c r="E19" i="1" s="1"/>
  <c r="G24" i="2"/>
  <c r="E30" i="1"/>
  <c r="E20" l="1"/>
  <c r="E22"/>
  <c r="E29" i="2"/>
  <c r="E25" i="1" s="1"/>
  <c r="E28" i="2"/>
  <c r="H26" l="1"/>
  <c r="E27" i="1" s="1"/>
  <c r="E24"/>
  <c r="E30" i="2" l="1"/>
  <c r="E29" i="1" s="1"/>
  <c r="G28" i="2" l="1"/>
  <c r="E32" i="1" l="1"/>
  <c r="B15"/>
  <c r="B5" i="5" s="1"/>
  <c r="AL5" l="1"/>
  <c r="D5"/>
  <c r="E5" s="1"/>
  <c r="AG5" l="1"/>
  <c r="P5"/>
  <c r="J5" s="1"/>
  <c r="F5"/>
  <c r="G5" s="1"/>
  <c r="M5"/>
  <c r="H5" s="1"/>
  <c r="AB5"/>
  <c r="AQ5"/>
  <c r="N5" l="1"/>
  <c r="CP5" s="1"/>
  <c r="CL5" s="1"/>
  <c r="Q5"/>
  <c r="CQ5" s="1"/>
  <c r="AR5"/>
  <c r="CM5"/>
  <c r="CI5" s="1"/>
  <c r="CD5" s="1"/>
  <c r="BW5" s="1"/>
  <c r="BO5" s="1"/>
  <c r="BG5" s="1"/>
  <c r="AW5" s="1"/>
  <c r="AE5" s="1"/>
  <c r="X5"/>
  <c r="Y5"/>
  <c r="AV5"/>
  <c r="AP5"/>
  <c r="L5"/>
  <c r="V5"/>
  <c r="AM5"/>
  <c r="S5"/>
  <c r="AU5"/>
  <c r="AC5"/>
  <c r="AD5"/>
  <c r="Z5" l="1"/>
  <c r="CH5"/>
  <c r="CC5" s="1"/>
  <c r="BU5" s="1"/>
  <c r="BM5" s="1"/>
  <c r="BE5" s="1"/>
  <c r="AS5" s="1"/>
  <c r="R5"/>
  <c r="CE5" s="1"/>
  <c r="O5"/>
  <c r="BV5" s="1"/>
  <c r="CO5"/>
  <c r="AN5" s="1"/>
  <c r="CS5"/>
  <c r="K5"/>
  <c r="AZ5" s="1"/>
  <c r="AI5" s="1"/>
  <c r="T5"/>
  <c r="U5" s="1"/>
  <c r="W5"/>
  <c r="CB5" s="1"/>
  <c r="AY5"/>
  <c r="AH5"/>
  <c r="BX5" l="1"/>
  <c r="BP5" s="1"/>
  <c r="BH5" s="1"/>
  <c r="AX5" s="1"/>
  <c r="AF5" s="1"/>
  <c r="BN5"/>
  <c r="BF5" s="1"/>
  <c r="AT5" s="1"/>
  <c r="AA5" s="1"/>
  <c r="CR5"/>
  <c r="CN5" s="1"/>
  <c r="CJ5" s="1"/>
  <c r="CF5" s="1"/>
  <c r="BY5" s="1"/>
  <c r="BQ5" s="1"/>
  <c r="BI5" s="1"/>
  <c r="BA5" s="1"/>
  <c r="BZ5"/>
  <c r="BR5" s="1"/>
  <c r="BJ5" s="1"/>
  <c r="BB5" s="1"/>
  <c r="AK5" s="1"/>
  <c r="CK5"/>
  <c r="CG5" s="1"/>
  <c r="CA5" s="1"/>
  <c r="BS5" s="1"/>
  <c r="BK5" s="1"/>
  <c r="BC5" s="1"/>
  <c r="BT5"/>
  <c r="BL5" s="1"/>
  <c r="BD5" s="1"/>
  <c r="AO5" s="1"/>
  <c r="CU5" l="1"/>
  <c r="C5" s="1"/>
  <c r="C15" i="1" s="1"/>
  <c r="AJ5" i="5"/>
</calcChain>
</file>

<file path=xl/sharedStrings.xml><?xml version="1.0" encoding="utf-8"?>
<sst xmlns="http://schemas.openxmlformats.org/spreadsheetml/2006/main" count="56" uniqueCount="52">
  <si>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</si>
  <si>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</si>
  <si>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</si>
  <si>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</si>
  <si>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</si>
  <si>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</si>
  <si>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</si>
  <si>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</si>
  <si>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</si>
  <si>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</si>
  <si>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</si>
  <si>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</si>
  <si>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</si>
  <si>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</si>
  <si>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</si>
  <si>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</si>
  <si>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</si>
  <si>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</si>
  <si>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</si>
  <si>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</si>
  <si>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</si>
  <si>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TOTAL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</si>
  <si>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</si>
  <si>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</si>
  <si>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</si>
  <si>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</si>
  <si>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</si>
  <si>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</si>
  <si>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</si>
  <si>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</si>
  <si>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</si>
  <si>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</si>
  <si>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</si>
  <si>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</si>
  <si>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</si>
  <si>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</si>
  <si>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</si>
  <si>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</si>
  <si>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</si>
  <si>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</si>
  <si>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</si>
  <si>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</si>
  <si>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</si>
  <si>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 xml:space="preserve">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</si>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</sst>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93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25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6" xfId="0" applyBorder="1"/>
    <xf numFmtId="43" fontId="0" fillId="0" borderId="0" xfId="1" applyFont="1" applyBorder="1"/>
    <xf numFmtId="0" fontId="0" fillId="0" borderId="27" xfId="0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28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25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26" xfId="0" applyFont="1" applyBorder="1" applyAlignment="1">
      <alignment horizontal="left" vertical="center" wrapText="1"/>
    </xf>
    <xf numFmtId="0" fontId="0" fillId="0" borderId="29" xfId="0" applyBorder="1"/>
    <xf numFmtId="43" fontId="7" fillId="9" borderId="25" xfId="0" applyNumberFormat="1" applyFont="1" applyFill="1" applyBorder="1" applyAlignment="1">
      <alignment horizontal="center" vertical="center" wrapText="1"/>
    </xf>
    <xf numFmtId="0" fontId="7" fillId="0" borderId="25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3" fillId="2" borderId="0" xfId="1" applyFont="1" applyFill="1" applyBorder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7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8" xfId="1" applyFont="1" applyFill="1" applyBorder="1" applyAlignment="1">
      <alignment horizontal="center" vertical="center" wrapText="1"/>
    </xf>
    <xf numFmtId="43" fontId="4" fillId="7" borderId="9" xfId="1" applyFont="1" applyFill="1" applyBorder="1" applyAlignment="1">
      <alignment horizontal="center" vertical="center" wrapText="1"/>
    </xf>
    <xf numFmtId="43" fontId="4" fillId="7" borderId="10" xfId="1" applyFont="1" applyFill="1" applyBorder="1" applyAlignment="1">
      <alignment horizontal="center" vertical="center" wrapText="1"/>
    </xf>
    <xf numFmtId="43" fontId="4" fillId="7" borderId="11" xfId="1" applyFont="1" applyFill="1" applyBorder="1" applyAlignment="1">
      <alignment horizontal="center" vertical="center" wrapText="1"/>
    </xf>
    <xf numFmtId="43" fontId="2" fillId="7" borderId="12" xfId="1" applyFont="1" applyFill="1" applyBorder="1" applyAlignment="1">
      <alignment horizontal="center"/>
    </xf>
    <xf numFmtId="43" fontId="2" fillId="7" borderId="13" xfId="1" applyFont="1" applyFill="1" applyBorder="1" applyAlignment="1">
      <alignment horizontal="center"/>
    </xf>
    <xf numFmtId="43" fontId="2" fillId="7" borderId="14" xfId="1" applyFont="1" applyFill="1" applyBorder="1" applyAlignment="1">
      <alignment horizontal="center"/>
    </xf>
    <xf numFmtId="43" fontId="0" fillId="0" borderId="16" xfId="1" applyFont="1" applyBorder="1" applyAlignment="1">
      <alignment horizontal="center"/>
    </xf>
    <xf numFmtId="43" fontId="0" fillId="0" borderId="17" xfId="1" applyFont="1" applyBorder="1" applyAlignment="1">
      <alignment horizontal="center"/>
    </xf>
    <xf numFmtId="43" fontId="0" fillId="0" borderId="18" xfId="1" applyFont="1" applyBorder="1" applyAlignment="1">
      <alignment horizontal="center"/>
    </xf>
    <xf numFmtId="43" fontId="0" fillId="0" borderId="19" xfId="1" applyFont="1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43" fontId="0" fillId="0" borderId="21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11" fillId="10" borderId="0" xfId="0" applyFont="1" applyFill="1" applyBorder="1" applyAlignment="1">
      <alignment horizontal="left" vertical="center" wrapText="1"/>
    </xf>
    <xf numFmtId="0" fontId="11" fillId="10" borderId="26" xfId="0" applyFont="1" applyFill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 wrapText="1"/>
    </xf>
    <xf numFmtId="0" fontId="7" fillId="0" borderId="23" xfId="0" applyFont="1" applyBorder="1" applyAlignment="1">
      <alignment horizontal="left" vertical="center" wrapText="1"/>
    </xf>
    <xf numFmtId="0" fontId="7" fillId="0" borderId="24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7" fillId="0" borderId="25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26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26" xfId="0" applyFont="1" applyBorder="1" applyAlignment="1">
      <alignment horizontal="left" vertical="center" wrapText="1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workbookViewId="0">
      <selection activeCell="A5" sqref="A5"/>
    </sheetView>
  </sheetViews>
  <sheetFormatPr baseColWidth="10" defaultRowHeight="12.75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>
      <c r="A5" s="40"/>
      <c r="B5" s="41">
        <f>Modéle!B15</f>
        <v>140579.21044999998</v>
      </c>
      <c r="C5" s="42" t="str">
        <f>UPPER(MID(CU5,1,1))&amp;MID(CU5,2,168)</f>
        <v>Cent quarante mille cinq cent soixante-dix-neuf Dollars et vingt et un cents</v>
      </c>
      <c r="D5" s="42">
        <f>INT(B5/1000000)</f>
        <v>0</v>
      </c>
      <c r="E5" s="42">
        <f>INT((B5-D5*1000000)/1000)</f>
        <v>140</v>
      </c>
      <c r="F5" s="42">
        <f>INT(B5-D5*1000000-E5*1000)</f>
        <v>579</v>
      </c>
      <c r="G5" s="42">
        <f>ROUND(B5-D5*1000000-E5*1000-F5,2)*100</f>
        <v>21</v>
      </c>
      <c r="H5" s="42">
        <f>D5-M5*100</f>
        <v>0</v>
      </c>
      <c r="J5" s="42">
        <f>E5-P5*100</f>
        <v>40</v>
      </c>
      <c r="K5" s="42">
        <f>ROUND(F5-S5*100,0)</f>
        <v>79</v>
      </c>
      <c r="L5" s="42">
        <f>G5</f>
        <v>21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1</v>
      </c>
      <c r="Q5" s="42">
        <f>INT((E5-P5*100)/10)</f>
        <v>4</v>
      </c>
      <c r="R5" s="42">
        <f>E5-P5*100-Q5*10</f>
        <v>0</v>
      </c>
      <c r="S5" s="42">
        <f>INT(F5/100)</f>
        <v>5</v>
      </c>
      <c r="T5" s="42">
        <f>INT((F5-S5*100)/10)</f>
        <v>7</v>
      </c>
      <c r="U5" s="42">
        <f>F5-S5*100-T5*10</f>
        <v>9</v>
      </c>
      <c r="V5" s="42">
        <f>INT(G5/10)</f>
        <v>2</v>
      </c>
      <c r="W5" s="42">
        <f>ROUND(G5-V5*10,0)</f>
        <v>1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 xml:space="preserve">cent </v>
      </c>
      <c r="AE5" s="42" t="str">
        <f>IF(Q5=1,AW5,IF(Q5=7,BO5,IF(Q5=9,CD5,CM5)))</f>
        <v xml:space="preserve">quarante </v>
      </c>
      <c r="AF5" s="42" t="str">
        <f>IF(E5=1,"",AX5)</f>
        <v/>
      </c>
      <c r="AG5" s="42" t="str">
        <f>IF(E5&gt;0,"mille ","")</f>
        <v xml:space="preserve">mille </v>
      </c>
      <c r="AH5" s="42" t="str">
        <f>IF(INT(B5)=0,"zéro ",IF(S5=0,"",IF(S5=1,"",IF(S5=2,"deux ",IF(S5=3,"trois ",IF(S5=4,"quatre ",IF(S5=5,"cinq ",AY5)))))))</f>
        <v xml:space="preserve">cinq </v>
      </c>
      <c r="AI5" s="42" t="str">
        <f>IF(S5=0,"",IF(S5&lt;2,"cent ",AZ5))</f>
        <v xml:space="preserve">cent </v>
      </c>
      <c r="AJ5" s="42" t="str">
        <f>IF(T5=1,BA5,IF(T5=7,BQ5,IF(T5=9,CF5,CN5)))</f>
        <v xml:space="preserve">soixante-dix-neuf </v>
      </c>
      <c r="AK5" s="42" t="str">
        <f>IF(K5=11,"",IF(K5=12,"",IF(K5=13,"",IF(K5=14,"",IF(K5=15,"",IF(K5=16,"",BB5))))))</f>
        <v/>
      </c>
      <c r="AL5" s="42" t="str">
        <f>IF(INT(B5&lt;2),"Dollar ","Dollars ")</f>
        <v xml:space="preserve">Dollars </v>
      </c>
      <c r="AM5" s="42" t="str">
        <f>IF(G5&gt;0,"et ","")</f>
        <v xml:space="preserve">et </v>
      </c>
      <c r="AN5" s="42" t="str">
        <f>IF(V5=1,BC5,IF(V5=7,BS5,IF(V5=9,CG5,CO5)))</f>
        <v xml:space="preserve">vingt </v>
      </c>
      <c r="AO5" s="42" t="str">
        <f>IF(L5=11,"",IF(L5=12,"",IF(L5=13,"",IF(L5=14,"",IF(L5=15,"",IF(L5=16,"",BD5))))))</f>
        <v xml:space="preserve">et un </v>
      </c>
      <c r="AP5" s="42" t="str">
        <f>IF(G5=0,"",IF(G5&lt;2,"cent","cents"))</f>
        <v>cents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 </v>
      </c>
      <c r="AW5" s="42" t="str">
        <f>IF(J5=10,"dix ",IF(J5=11,"onze ",IF(J5=12,"douze ",IF(J5=13,"treize ",IF(J5=14,"quatorze ",IF(J5=15,"quinze ",BG5))))))</f>
        <v xml:space="preserve">quarante </v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 </v>
      </c>
      <c r="BA5" s="42" t="str">
        <f>IF(K5=10,"dix ",IF(K5=11,"onze ",IF(K5=12,"douze ",IF(K5=13,"treize ",IF(K5=14,"quatorze ",IF(K5=15,"quinze ",BI5))))))</f>
        <v xml:space="preserve">soixante-dix-neuf </v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 xml:space="preserve">vingt </v>
      </c>
      <c r="BD5" s="42" t="str">
        <f>IF(L5=17,"",IF(L5=18,"",IF(L5=19,"",BL5)))</f>
        <v xml:space="preserve">et un </v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 xml:space="preserve">quarante </v>
      </c>
      <c r="BH5" s="42" t="str">
        <f>IF(J5=17,"",IF(J5=18,"",IF(J5=19,"",BP5)))</f>
        <v/>
      </c>
      <c r="BI5" s="42" t="str">
        <f>IF(K5=16,"seize ",IF(K5=17,"dix-sept ",IF(K5=18,"dix-huit ",IF(K5=19,"dix-neuf ",BQ5))))</f>
        <v xml:space="preserve">soixante-dix-neuf </v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 xml:space="preserve">vingt </v>
      </c>
      <c r="BL5" s="42" t="str">
        <f>IF(L5=21,"et un ",IF(L5=31,"et un ",IF(L5=41,"et un ",IF(L5=51,"et un ",IF(L5=61,"et un ",BT5)))))</f>
        <v xml:space="preserve">et un </v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 xml:space="preserve">quarante </v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 xml:space="preserve">soixante-dix-neuf </v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 xml:space="preserve">vingt </v>
      </c>
      <c r="BT5" s="42" t="str">
        <f>IF(V5=9,"",IF(V5=7,"",IF(W5=0,"",IF(W5=1,"un ",IF(W5=2,"deux ",IF(W5=3,"trois ",IF(W5=4,"quatre ",IF(W5=5,"cinq ",CB5))))))))</f>
        <v xml:space="preserve">un </v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 xml:space="preserve">quarante </v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 xml:space="preserve">soixante-dix-neuf </v>
      </c>
      <c r="BZ5" s="42" t="str">
        <f>IF(T5=9,"",IF(U5=6,"six ",IF(U5=7,"sept ",IF(U5=8,"huit ",IF(U5=9,"neuf ",)))))</f>
        <v xml:space="preserve">neuf </v>
      </c>
      <c r="CA5" s="42" t="str">
        <f>IF(L5=76,"soixante-seize ",IF(L5=77,"soixante-dix-sept ",IF(L5=78,"soixante-dix-huit ",IF(L5=79,"soixante-dix-neuf ",CG5))))</f>
        <v xml:space="preserve">vingt </v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 xml:space="preserve">quarante </v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 xml:space="preserve">vingt </v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 xml:space="preserve">quarante </v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 xml:space="preserve">vingt </v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 xml:space="preserve">quarante </v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 xml:space="preserve">vingt </v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>cent quarante mille cinq cent soixante-dix-neuf Dollars et vingt et un cents</v>
      </c>
    </row>
    <row r="6" spans="1:99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B2:J30"/>
  <sheetViews>
    <sheetView workbookViewId="0">
      <selection activeCell="D7" sqref="D7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6384" width="11.42578125" style="4"/>
  </cols>
  <sheetData>
    <row r="2" spans="2:10">
      <c r="B2" s="46" t="s">
        <v>0</v>
      </c>
      <c r="C2" s="46"/>
      <c r="D2" s="46"/>
      <c r="E2" s="46"/>
      <c r="F2" s="46"/>
      <c r="G2" s="24" t="s">
        <v>1</v>
      </c>
      <c r="H2" s="25" t="s">
        <v>2</v>
      </c>
      <c r="I2" s="26" t="s">
        <v>3</v>
      </c>
      <c r="J2" s="27" t="s">
        <v>4</v>
      </c>
    </row>
    <row r="3" spans="2:10">
      <c r="B3" s="23">
        <v>0</v>
      </c>
      <c r="C3" s="23">
        <v>0</v>
      </c>
      <c r="D3" s="23">
        <v>0</v>
      </c>
      <c r="E3" s="23">
        <v>0</v>
      </c>
      <c r="F3" s="23">
        <v>0</v>
      </c>
      <c r="G3" s="19">
        <v>0</v>
      </c>
      <c r="H3" s="20">
        <v>0</v>
      </c>
      <c r="I3" s="21">
        <v>40000</v>
      </c>
      <c r="J3" s="22">
        <v>10500</v>
      </c>
    </row>
    <row r="4" spans="2:10">
      <c r="B4" s="23">
        <v>0</v>
      </c>
      <c r="C4" s="23">
        <v>0</v>
      </c>
      <c r="D4" s="23">
        <v>97310.93</v>
      </c>
      <c r="E4" s="23">
        <v>0</v>
      </c>
      <c r="F4" s="23">
        <v>0</v>
      </c>
      <c r="G4" s="19">
        <v>1512.61</v>
      </c>
      <c r="H4" s="20">
        <v>0</v>
      </c>
      <c r="I4" s="21">
        <v>0</v>
      </c>
      <c r="J4" s="22">
        <v>0</v>
      </c>
    </row>
    <row r="5" spans="2:10">
      <c r="B5" s="23">
        <v>0</v>
      </c>
      <c r="C5" s="23">
        <v>0</v>
      </c>
      <c r="D5" s="23">
        <v>10000</v>
      </c>
      <c r="E5" s="23">
        <v>0</v>
      </c>
      <c r="F5" s="23">
        <v>0</v>
      </c>
      <c r="G5" s="19">
        <v>0</v>
      </c>
      <c r="H5" s="20">
        <v>0</v>
      </c>
      <c r="I5" s="21">
        <v>0</v>
      </c>
      <c r="J5" s="22">
        <v>0</v>
      </c>
    </row>
    <row r="6" spans="2:10">
      <c r="B6" s="23">
        <v>0</v>
      </c>
      <c r="C6" s="23">
        <v>0</v>
      </c>
      <c r="D6" s="23">
        <v>15000</v>
      </c>
      <c r="E6" s="23">
        <v>0</v>
      </c>
      <c r="F6" s="23">
        <v>0</v>
      </c>
      <c r="G6" s="19">
        <v>0</v>
      </c>
      <c r="H6" s="20">
        <v>0</v>
      </c>
      <c r="I6" s="21">
        <v>0</v>
      </c>
      <c r="J6" s="22">
        <v>0</v>
      </c>
    </row>
    <row r="7" spans="2:10">
      <c r="B7" s="23">
        <v>0</v>
      </c>
      <c r="C7" s="23">
        <v>0</v>
      </c>
      <c r="D7" s="23">
        <v>0</v>
      </c>
      <c r="E7" s="23">
        <v>0</v>
      </c>
      <c r="F7" s="23">
        <v>0</v>
      </c>
      <c r="G7" s="19">
        <v>0</v>
      </c>
      <c r="H7" s="20">
        <v>0</v>
      </c>
      <c r="I7" s="21">
        <v>0</v>
      </c>
      <c r="J7" s="22">
        <v>0</v>
      </c>
    </row>
    <row r="8" spans="2:10">
      <c r="B8" s="23">
        <v>0</v>
      </c>
      <c r="C8" s="23">
        <v>0</v>
      </c>
      <c r="D8" s="23">
        <v>0</v>
      </c>
      <c r="E8" s="23">
        <v>0</v>
      </c>
      <c r="F8" s="23">
        <v>0</v>
      </c>
      <c r="G8" s="19">
        <v>0</v>
      </c>
      <c r="H8" s="20">
        <v>0</v>
      </c>
      <c r="I8" s="21">
        <v>0</v>
      </c>
      <c r="J8" s="22">
        <v>0</v>
      </c>
    </row>
    <row r="9" spans="2:10">
      <c r="B9" s="23">
        <v>0</v>
      </c>
      <c r="C9" s="23">
        <v>0</v>
      </c>
      <c r="D9" s="23">
        <v>0</v>
      </c>
      <c r="E9" s="23">
        <v>0</v>
      </c>
      <c r="F9" s="23">
        <v>0</v>
      </c>
      <c r="G9" s="19">
        <v>0</v>
      </c>
      <c r="H9" s="20">
        <v>0</v>
      </c>
      <c r="I9" s="21">
        <v>0</v>
      </c>
      <c r="J9" s="22">
        <v>0</v>
      </c>
    </row>
    <row r="10" spans="2:10">
      <c r="B10" s="23">
        <v>0</v>
      </c>
      <c r="C10" s="23">
        <v>0</v>
      </c>
      <c r="D10" s="23">
        <v>0</v>
      </c>
      <c r="E10" s="23">
        <v>0</v>
      </c>
      <c r="F10" s="23">
        <v>0</v>
      </c>
      <c r="G10" s="19">
        <v>0</v>
      </c>
      <c r="H10" s="20">
        <v>0</v>
      </c>
      <c r="I10" s="21">
        <v>0</v>
      </c>
      <c r="J10" s="22">
        <v>0</v>
      </c>
    </row>
    <row r="11" spans="2:10">
      <c r="B11" s="23">
        <v>0</v>
      </c>
      <c r="C11" s="23">
        <v>0</v>
      </c>
      <c r="D11" s="23">
        <v>0</v>
      </c>
      <c r="E11" s="23">
        <v>0</v>
      </c>
      <c r="F11" s="23">
        <v>0</v>
      </c>
      <c r="G11" s="19">
        <v>0</v>
      </c>
      <c r="H11" s="20">
        <v>0</v>
      </c>
      <c r="I11" s="21">
        <v>0</v>
      </c>
      <c r="J11" s="22">
        <v>0</v>
      </c>
    </row>
    <row r="12" spans="2:10">
      <c r="B12" s="23">
        <v>0</v>
      </c>
      <c r="C12" s="23">
        <v>0</v>
      </c>
      <c r="D12" s="23">
        <v>0</v>
      </c>
      <c r="E12" s="23">
        <v>0</v>
      </c>
      <c r="F12" s="23">
        <v>0</v>
      </c>
      <c r="G12" s="19">
        <v>0</v>
      </c>
      <c r="H12" s="20">
        <v>0</v>
      </c>
      <c r="I12" s="21">
        <v>0</v>
      </c>
      <c r="J12" s="22">
        <v>0</v>
      </c>
    </row>
    <row r="13" spans="2:10">
      <c r="B13" s="23">
        <v>0</v>
      </c>
      <c r="C13" s="23">
        <v>0</v>
      </c>
      <c r="D13" s="23">
        <v>0</v>
      </c>
      <c r="E13" s="23">
        <v>0</v>
      </c>
      <c r="F13" s="23">
        <v>0</v>
      </c>
      <c r="G13" s="19">
        <v>0</v>
      </c>
      <c r="H13" s="20">
        <v>0</v>
      </c>
      <c r="I13" s="21">
        <v>0</v>
      </c>
      <c r="J13" s="22">
        <v>0</v>
      </c>
    </row>
    <row r="14" spans="2:10">
      <c r="B14" s="23">
        <v>0</v>
      </c>
      <c r="C14" s="23">
        <v>0</v>
      </c>
      <c r="D14" s="23">
        <v>0</v>
      </c>
      <c r="E14" s="23">
        <v>0</v>
      </c>
      <c r="F14" s="23">
        <v>0</v>
      </c>
      <c r="G14" s="19">
        <v>0</v>
      </c>
      <c r="H14" s="20">
        <v>0</v>
      </c>
      <c r="I14" s="21">
        <v>0</v>
      </c>
      <c r="J14" s="22">
        <v>0</v>
      </c>
    </row>
    <row r="15" spans="2:10">
      <c r="B15" s="23">
        <v>0</v>
      </c>
      <c r="C15" s="23">
        <v>0</v>
      </c>
      <c r="D15" s="23">
        <v>0</v>
      </c>
      <c r="E15" s="23">
        <v>0</v>
      </c>
      <c r="F15" s="23">
        <v>0</v>
      </c>
      <c r="G15" s="19">
        <v>0</v>
      </c>
      <c r="H15" s="20">
        <v>0</v>
      </c>
      <c r="I15" s="21">
        <v>0</v>
      </c>
      <c r="J15" s="22">
        <v>0</v>
      </c>
    </row>
    <row r="16" spans="2:10">
      <c r="B16" s="23">
        <v>0</v>
      </c>
      <c r="C16" s="23">
        <v>0</v>
      </c>
      <c r="D16" s="23" t="s">
        <v>43</v>
      </c>
      <c r="E16" s="23">
        <v>0</v>
      </c>
      <c r="F16" s="23">
        <v>0</v>
      </c>
      <c r="G16" s="19">
        <v>0</v>
      </c>
      <c r="H16" s="20">
        <v>0</v>
      </c>
      <c r="I16" s="21">
        <v>0</v>
      </c>
      <c r="J16" s="22">
        <v>0</v>
      </c>
    </row>
    <row r="17" spans="2:10">
      <c r="B17" s="23">
        <v>0</v>
      </c>
      <c r="C17" s="23">
        <v>0</v>
      </c>
      <c r="D17" s="23">
        <v>0</v>
      </c>
      <c r="E17" s="23">
        <v>0</v>
      </c>
      <c r="F17" s="23">
        <v>0</v>
      </c>
      <c r="G17" s="19">
        <v>0</v>
      </c>
      <c r="H17" s="20">
        <v>0</v>
      </c>
      <c r="I17" s="21">
        <v>0</v>
      </c>
      <c r="J17" s="22">
        <v>0</v>
      </c>
    </row>
    <row r="18" spans="2:10">
      <c r="B18" s="23">
        <v>0</v>
      </c>
      <c r="C18" s="23">
        <v>0</v>
      </c>
      <c r="D18" s="23">
        <v>0</v>
      </c>
      <c r="E18" s="23">
        <v>0</v>
      </c>
      <c r="F18" s="23">
        <v>0</v>
      </c>
      <c r="G18" s="19">
        <v>0</v>
      </c>
      <c r="H18" s="20">
        <v>0</v>
      </c>
      <c r="I18" s="21">
        <v>0</v>
      </c>
      <c r="J18" s="22">
        <v>0</v>
      </c>
    </row>
    <row r="19" spans="2:10">
      <c r="B19" s="23">
        <v>0</v>
      </c>
      <c r="C19" s="23">
        <v>0</v>
      </c>
      <c r="D19" s="23">
        <v>0</v>
      </c>
      <c r="E19" s="23">
        <v>0</v>
      </c>
      <c r="F19" s="23">
        <v>0</v>
      </c>
      <c r="G19" s="19">
        <v>0</v>
      </c>
      <c r="H19" s="20">
        <v>0</v>
      </c>
      <c r="I19" s="21">
        <v>0</v>
      </c>
      <c r="J19" s="22">
        <v>0</v>
      </c>
    </row>
    <row r="20" spans="2:10">
      <c r="B20" s="23">
        <v>0</v>
      </c>
      <c r="C20" s="23">
        <v>0</v>
      </c>
      <c r="D20" s="23">
        <v>0</v>
      </c>
      <c r="E20" s="23">
        <v>0</v>
      </c>
      <c r="F20" s="23">
        <v>0</v>
      </c>
      <c r="G20" s="19">
        <v>0</v>
      </c>
      <c r="H20" s="20">
        <v>0</v>
      </c>
      <c r="I20" s="21">
        <v>0</v>
      </c>
      <c r="J20" s="22">
        <v>0</v>
      </c>
    </row>
    <row r="21" spans="2:10">
      <c r="B21" s="23">
        <v>0</v>
      </c>
      <c r="C21" s="23">
        <v>0</v>
      </c>
      <c r="D21" s="23">
        <v>0</v>
      </c>
      <c r="E21" s="23">
        <v>0</v>
      </c>
      <c r="F21" s="23">
        <v>0</v>
      </c>
      <c r="G21" s="19">
        <v>0</v>
      </c>
      <c r="H21" s="20">
        <v>0</v>
      </c>
      <c r="I21" s="21">
        <v>0</v>
      </c>
      <c r="J21" s="22">
        <v>0</v>
      </c>
    </row>
    <row r="22" spans="2:10">
      <c r="B22" s="23">
        <v>0</v>
      </c>
      <c r="C22" s="23">
        <v>0</v>
      </c>
      <c r="D22" s="23">
        <v>0</v>
      </c>
      <c r="E22" s="23">
        <v>0</v>
      </c>
      <c r="F22" s="23">
        <v>0</v>
      </c>
      <c r="G22" s="19">
        <v>0</v>
      </c>
      <c r="H22" s="20">
        <v>0</v>
      </c>
      <c r="I22" s="21">
        <v>0</v>
      </c>
      <c r="J22" s="22">
        <v>0</v>
      </c>
    </row>
    <row r="23" spans="2:10">
      <c r="B23" s="23">
        <v>0</v>
      </c>
      <c r="C23" s="23">
        <v>0</v>
      </c>
      <c r="D23" s="23">
        <v>0</v>
      </c>
      <c r="E23" s="23">
        <v>0</v>
      </c>
      <c r="F23" s="23">
        <v>0</v>
      </c>
      <c r="G23" s="19">
        <v>0</v>
      </c>
      <c r="H23" s="20">
        <v>0</v>
      </c>
      <c r="I23" s="21">
        <v>0</v>
      </c>
      <c r="J23" s="22">
        <v>0</v>
      </c>
    </row>
    <row r="24" spans="2:10">
      <c r="B24" s="47" t="s">
        <v>21</v>
      </c>
      <c r="C24" s="47"/>
      <c r="D24" s="47"/>
      <c r="E24" s="47"/>
      <c r="F24" s="31">
        <f>SUM(B3:F23)</f>
        <v>122310.93</v>
      </c>
      <c r="G24" s="31">
        <f>SUM(G3:G23)</f>
        <v>1512.61</v>
      </c>
      <c r="H24" s="31">
        <f t="shared" ref="H24:J24" si="0">SUM(H3:H23)</f>
        <v>0</v>
      </c>
      <c r="I24" s="31">
        <f t="shared" si="0"/>
        <v>40000</v>
      </c>
      <c r="J24" s="31">
        <f t="shared" si="0"/>
        <v>10500</v>
      </c>
    </row>
    <row r="25" spans="2:10" ht="15.75" thickBot="1"/>
    <row r="26" spans="2:10" ht="15.75" thickBot="1">
      <c r="F26" s="28" t="s">
        <v>13</v>
      </c>
      <c r="G26" s="28" t="s">
        <v>12</v>
      </c>
      <c r="H26" s="60">
        <f>F24+G24+H24+I24+J24-E28-E29</f>
        <v>155976.90049999999</v>
      </c>
      <c r="I26" s="61"/>
      <c r="J26" s="62"/>
    </row>
    <row r="27" spans="2:10" ht="15.75" thickBot="1">
      <c r="C27" s="29" t="s">
        <v>8</v>
      </c>
      <c r="D27" s="29" t="s">
        <v>6</v>
      </c>
      <c r="E27" s="30" t="s">
        <v>9</v>
      </c>
      <c r="F27" s="63">
        <v>200</v>
      </c>
      <c r="G27" s="57" t="s">
        <v>10</v>
      </c>
      <c r="H27" s="58"/>
      <c r="I27" s="58"/>
      <c r="J27" s="59"/>
    </row>
    <row r="28" spans="2:10">
      <c r="C28" s="29" t="s">
        <v>5</v>
      </c>
      <c r="D28" s="5">
        <v>0.15</v>
      </c>
      <c r="E28" s="6">
        <f>F24*D28</f>
        <v>18346.639499999997</v>
      </c>
      <c r="F28" s="64"/>
      <c r="G28" s="48">
        <f>H26-E30+F27</f>
        <v>140579.21044999998</v>
      </c>
      <c r="H28" s="49"/>
      <c r="I28" s="49"/>
      <c r="J28" s="50"/>
    </row>
    <row r="29" spans="2:10">
      <c r="C29" s="29" t="s">
        <v>11</v>
      </c>
      <c r="D29" s="5">
        <v>0.1</v>
      </c>
      <c r="E29" s="6">
        <f>H24*D29</f>
        <v>0</v>
      </c>
      <c r="F29" s="64"/>
      <c r="G29" s="51"/>
      <c r="H29" s="52"/>
      <c r="I29" s="52"/>
      <c r="J29" s="53"/>
    </row>
    <row r="30" spans="2:10" ht="15.75" thickBot="1">
      <c r="C30" s="29" t="s">
        <v>7</v>
      </c>
      <c r="D30" s="5">
        <v>0.1</v>
      </c>
      <c r="E30" s="6">
        <f>H26*D30</f>
        <v>15597.690049999999</v>
      </c>
      <c r="F30" s="65"/>
      <c r="G30" s="54"/>
      <c r="H30" s="55"/>
      <c r="I30" s="55"/>
      <c r="J30" s="56"/>
    </row>
  </sheetData>
  <mergeCells count="6">
    <mergeCell ref="B2:F2"/>
    <mergeCell ref="B24:E24"/>
    <mergeCell ref="G28:J30"/>
    <mergeCell ref="G27:J27"/>
    <mergeCell ref="H26:J26"/>
    <mergeCell ref="F27:F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AD50"/>
  <sheetViews>
    <sheetView workbookViewId="0">
      <selection activeCell="D31" sqref="D31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>
      <c r="B1" s="66"/>
      <c r="C1" s="66"/>
      <c r="F1" s="16" t="s">
        <v>22</v>
      </c>
      <c r="G1" s="44">
        <f ca="1">TODAY()</f>
        <v>43664</v>
      </c>
    </row>
    <row r="2" spans="2:30">
      <c r="B2" s="66"/>
      <c r="C2" s="66"/>
      <c r="D2" s="69" t="s">
        <v>24</v>
      </c>
      <c r="E2" s="69"/>
    </row>
    <row r="3" spans="2:30">
      <c r="B3" s="66"/>
      <c r="C3" s="66"/>
      <c r="D3" s="69" t="s">
        <v>25</v>
      </c>
      <c r="E3" s="69"/>
      <c r="AD3" t="s">
        <v>47</v>
      </c>
    </row>
    <row r="4" spans="2:30" ht="24" thickBot="1">
      <c r="B4" s="66"/>
      <c r="C4" s="66"/>
      <c r="D4" s="70" t="s">
        <v>42</v>
      </c>
      <c r="E4" s="70"/>
      <c r="F4" s="70"/>
      <c r="AD4" s="43" t="s">
        <v>48</v>
      </c>
    </row>
    <row r="5" spans="2:30" ht="18.75">
      <c r="B5" s="71" t="s">
        <v>26</v>
      </c>
      <c r="C5" s="72"/>
      <c r="D5" s="72"/>
      <c r="E5" s="72"/>
      <c r="F5" s="72"/>
      <c r="G5" s="73"/>
      <c r="AD5" s="43" t="s">
        <v>49</v>
      </c>
    </row>
    <row r="6" spans="2:30" ht="19.5" thickBot="1">
      <c r="B6" s="74" t="s">
        <v>33</v>
      </c>
      <c r="C6" s="75"/>
      <c r="D6" s="75"/>
      <c r="E6" s="75"/>
      <c r="F6" s="75"/>
      <c r="G6" s="76"/>
      <c r="AD6" s="43" t="s">
        <v>50</v>
      </c>
    </row>
    <row r="8" spans="2:30">
      <c r="B8" s="45" t="s">
        <v>27</v>
      </c>
      <c r="C8" s="66"/>
      <c r="D8" s="66"/>
      <c r="E8" s="16" t="s">
        <v>31</v>
      </c>
    </row>
    <row r="9" spans="2:30">
      <c r="B9" s="45" t="s">
        <v>28</v>
      </c>
      <c r="C9" s="66"/>
      <c r="D9" s="66"/>
      <c r="E9" s="16" t="s">
        <v>32</v>
      </c>
    </row>
    <row r="10" spans="2:30">
      <c r="B10" s="45" t="s">
        <v>29</v>
      </c>
      <c r="C10" s="66"/>
      <c r="D10" s="66"/>
    </row>
    <row r="11" spans="2:30">
      <c r="B11" s="45" t="s">
        <v>30</v>
      </c>
      <c r="C11" s="66"/>
      <c r="D11" s="66"/>
    </row>
    <row r="12" spans="2:30" ht="12" customHeight="1" thickBot="1"/>
    <row r="13" spans="2:30" ht="15" customHeight="1">
      <c r="B13" s="79" t="s">
        <v>44</v>
      </c>
      <c r="C13" s="80"/>
      <c r="D13" s="80"/>
      <c r="E13" s="80"/>
      <c r="F13" s="80"/>
      <c r="G13" s="81"/>
    </row>
    <row r="14" spans="2:30" ht="15" customHeight="1">
      <c r="B14" s="32"/>
      <c r="C14" s="33"/>
      <c r="D14" s="33"/>
      <c r="E14" s="33"/>
      <c r="F14" s="33"/>
      <c r="G14" s="34"/>
    </row>
    <row r="15" spans="2:30" ht="15" customHeight="1">
      <c r="B15" s="36">
        <f>Base!G28</f>
        <v>140579.21044999998</v>
      </c>
      <c r="C15" s="77" t="str">
        <f>'.'!C5</f>
        <v>Cent quarante mille cinq cent soixante-dix-neuf Dollars et vingt et un cents</v>
      </c>
      <c r="D15" s="77"/>
      <c r="E15" s="77"/>
      <c r="F15" s="77"/>
      <c r="G15" s="78"/>
    </row>
    <row r="16" spans="2:30" ht="15.75" customHeight="1">
      <c r="B16" s="88" t="s">
        <v>45</v>
      </c>
      <c r="C16" s="89"/>
      <c r="D16" s="89"/>
      <c r="E16" s="89"/>
      <c r="F16" s="89"/>
      <c r="G16" s="90"/>
    </row>
    <row r="17" spans="2:7" ht="20.25" customHeight="1">
      <c r="B17" s="37" t="s">
        <v>46</v>
      </c>
      <c r="C17" t="s">
        <v>48</v>
      </c>
      <c r="D17" s="91" t="s">
        <v>51</v>
      </c>
      <c r="E17" s="91"/>
      <c r="F17" s="91"/>
      <c r="G17" s="92"/>
    </row>
    <row r="18" spans="2:7">
      <c r="B18" s="7"/>
      <c r="C18" s="8"/>
      <c r="D18" s="3" t="s">
        <v>20</v>
      </c>
      <c r="E18" s="1">
        <f>Base!I24</f>
        <v>40000</v>
      </c>
      <c r="F18" s="8"/>
      <c r="G18" s="10"/>
    </row>
    <row r="19" spans="2:7">
      <c r="B19" s="7"/>
      <c r="C19" s="8"/>
      <c r="D19" s="3" t="s">
        <v>4</v>
      </c>
      <c r="E19" s="1">
        <f>Base!J24</f>
        <v>10500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123823.54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174323.53999999998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18346.639499999997</v>
      </c>
      <c r="F24" s="8"/>
      <c r="G24" s="10"/>
    </row>
    <row r="25" spans="2:7">
      <c r="B25" s="7"/>
      <c r="C25" s="8"/>
      <c r="D25" s="3" t="s">
        <v>17</v>
      </c>
      <c r="E25" s="1">
        <f>Base!E29</f>
        <v>0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155976.90049999999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15597.690049999999</v>
      </c>
      <c r="F29" s="8"/>
      <c r="G29" s="10"/>
    </row>
    <row r="30" spans="2:7">
      <c r="B30" s="7"/>
      <c r="C30" s="8"/>
      <c r="D30" s="3" t="s">
        <v>18</v>
      </c>
      <c r="E30" s="1">
        <f>Base!F27</f>
        <v>200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82" t="s">
        <v>19</v>
      </c>
      <c r="E32" s="83">
        <f>Base!G28</f>
        <v>140579.21044999998</v>
      </c>
      <c r="F32" s="8"/>
      <c r="G32" s="10"/>
    </row>
    <row r="33" spans="2:7">
      <c r="B33" s="7"/>
      <c r="C33" s="8"/>
      <c r="D33" s="82"/>
      <c r="E33" s="83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67" t="s">
        <v>23</v>
      </c>
      <c r="C35" s="68"/>
      <c r="D35" s="86"/>
      <c r="E35" s="86"/>
      <c r="F35" s="86"/>
      <c r="G35" s="87"/>
    </row>
    <row r="36" spans="2:7" ht="15.75" thickBot="1">
      <c r="B36" s="12"/>
      <c r="C36" s="13"/>
      <c r="D36" s="14"/>
      <c r="E36" s="13"/>
      <c r="F36" s="13"/>
      <c r="G36" s="15"/>
    </row>
    <row r="37" spans="2:7" ht="9" customHeight="1"/>
    <row r="38" spans="2:7">
      <c r="B38" s="85" t="s">
        <v>34</v>
      </c>
      <c r="C38" s="85"/>
      <c r="D38" s="17" t="s">
        <v>35</v>
      </c>
      <c r="E38" s="18" t="s">
        <v>36</v>
      </c>
      <c r="F38" s="85" t="s">
        <v>37</v>
      </c>
      <c r="G38" s="85"/>
    </row>
    <row r="39" spans="2:7">
      <c r="B39" s="85"/>
      <c r="C39" s="85"/>
      <c r="D39" s="85"/>
      <c r="E39" s="85"/>
      <c r="F39" s="85"/>
      <c r="G39" s="85"/>
    </row>
    <row r="40" spans="2:7">
      <c r="B40" s="85"/>
      <c r="C40" s="85"/>
      <c r="D40" s="85"/>
      <c r="E40" s="85"/>
      <c r="F40" s="85"/>
      <c r="G40" s="85"/>
    </row>
    <row r="41" spans="2:7">
      <c r="B41" s="85"/>
      <c r="C41" s="85"/>
      <c r="D41" s="85"/>
      <c r="E41" s="85"/>
      <c r="F41" s="85"/>
      <c r="G41" s="85"/>
    </row>
    <row r="42" spans="2:7">
      <c r="B42" s="85"/>
      <c r="C42" s="85"/>
      <c r="D42" s="85"/>
      <c r="E42" s="85"/>
      <c r="F42" s="85"/>
      <c r="G42" s="85"/>
    </row>
    <row r="43" spans="2:7">
      <c r="B43" s="85"/>
      <c r="C43" s="85"/>
      <c r="D43" s="85"/>
      <c r="E43" s="85"/>
      <c r="F43" s="85"/>
      <c r="G43" s="85"/>
    </row>
    <row r="44" spans="2:7">
      <c r="B44" s="85" t="s">
        <v>41</v>
      </c>
      <c r="C44" s="85"/>
      <c r="D44" s="17" t="s">
        <v>38</v>
      </c>
      <c r="E44" s="17" t="s">
        <v>39</v>
      </c>
      <c r="F44" s="85" t="s">
        <v>40</v>
      </c>
      <c r="G44" s="85"/>
    </row>
    <row r="45" spans="2:7">
      <c r="B45" s="84"/>
      <c r="C45" s="84"/>
      <c r="D45" s="84"/>
      <c r="E45" s="84"/>
      <c r="F45" s="84"/>
      <c r="G45" s="84"/>
    </row>
    <row r="46" spans="2:7">
      <c r="B46" s="84"/>
      <c r="C46" s="84"/>
      <c r="D46" s="84"/>
      <c r="E46" s="84"/>
      <c r="F46" s="84"/>
      <c r="G46" s="84"/>
    </row>
    <row r="47" spans="2:7">
      <c r="B47" s="84"/>
      <c r="C47" s="84"/>
      <c r="D47" s="84"/>
      <c r="E47" s="84"/>
      <c r="F47" s="84"/>
      <c r="G47" s="84"/>
    </row>
    <row r="48" spans="2:7">
      <c r="B48" s="84"/>
      <c r="C48" s="84"/>
      <c r="D48" s="84"/>
      <c r="E48" s="84"/>
      <c r="F48" s="84"/>
      <c r="G48" s="84"/>
    </row>
    <row r="49" spans="2:7">
      <c r="B49" s="84"/>
      <c r="C49" s="84"/>
      <c r="D49" s="84"/>
      <c r="E49" s="84"/>
      <c r="F49" s="84"/>
      <c r="G49" s="84"/>
    </row>
    <row r="50" spans="2:7" s="35" customFormat="1">
      <c r="B50" s="84"/>
      <c r="C50" s="84"/>
      <c r="D50" s="84"/>
      <c r="E50" s="84"/>
      <c r="F50" s="84"/>
      <c r="G50" s="84"/>
    </row>
  </sheetData>
  <mergeCells count="30"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</mergeCells>
  <dataValidations disablePrompts="1" count="2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pageSetup paperSize="9" scale="81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H14" sqref="H1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.</vt:lpstr>
      <vt:lpstr>Base</vt:lpstr>
      <vt:lpstr>Modéle</vt:lpstr>
      <vt:lpstr>Autorisation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ahamadas</cp:lastModifiedBy>
  <cp:lastPrinted>2019-07-16T13:43:01Z</cp:lastPrinted>
  <dcterms:created xsi:type="dcterms:W3CDTF">2018-11-07T08:15:07Z</dcterms:created>
  <dcterms:modified xsi:type="dcterms:W3CDTF">2019-07-18T08:40:18Z</dcterms:modified>
</cp:coreProperties>
</file>