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-hamadas\Desktop\"/>
    </mc:Choice>
  </mc:AlternateContent>
  <xr:revisionPtr revIDLastSave="0" documentId="8_{B16745F9-98E9-4921-AAF4-28F683F78BFE}" xr6:coauthVersionLast="46" xr6:coauthVersionMax="46" xr10:uidLastSave="{00000000-0000-0000-0000-000000000000}"/>
  <bookViews>
    <workbookView xWindow="-110" yWindow="-110" windowWidth="19420" windowHeight="10420" activeTab="1" xr2:uid="{00000000-000D-0000-FFFF-FFFF00000000}"/>
  </bookViews>
  <sheets>
    <sheet name="Récap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2" l="1" a="1"/>
  <c r="E3" i="2" s="1"/>
  <c r="E4" i="2" a="1"/>
  <c r="E4" i="2" s="1"/>
  <c r="E5" i="2" a="1"/>
  <c r="E5" i="2" s="1"/>
  <c r="E6" i="2" a="1"/>
  <c r="E6" i="2" s="1"/>
  <c r="E7" i="2" a="1"/>
  <c r="E7" i="2" s="1"/>
  <c r="E8" i="2" a="1"/>
  <c r="E8" i="2" s="1"/>
  <c r="E9" i="2" a="1"/>
  <c r="E9" i="2" s="1"/>
  <c r="E10" i="2" a="1"/>
  <c r="E10" i="2" s="1"/>
  <c r="E11" i="2" a="1"/>
  <c r="E11" i="2" s="1"/>
  <c r="E12" i="2" a="1"/>
  <c r="E12" i="2" s="1"/>
  <c r="E13" i="2" a="1"/>
  <c r="E13" i="2" s="1"/>
  <c r="E14" i="2" a="1"/>
  <c r="E14" i="2" s="1"/>
  <c r="E15" i="2" a="1"/>
  <c r="E15" i="2" s="1"/>
  <c r="E16" i="2" a="1"/>
  <c r="E16" i="2" s="1"/>
  <c r="E17" i="2" a="1"/>
  <c r="E17" i="2" s="1"/>
  <c r="E18" i="2" a="1"/>
  <c r="E18" i="2" s="1"/>
  <c r="E19" i="2" a="1"/>
  <c r="E19" i="2" s="1"/>
  <c r="E20" i="2" a="1"/>
  <c r="E20" i="2" s="1"/>
  <c r="E21" i="2" a="1"/>
  <c r="E21" i="2" s="1"/>
  <c r="E22" i="2" a="1"/>
  <c r="E22" i="2" s="1"/>
  <c r="E2" i="2" a="1"/>
  <c r="E2" i="2" s="1"/>
  <c r="D2" i="1" l="1"/>
  <c r="F2" i="1" l="1"/>
  <c r="F3" i="1"/>
  <c r="F4" i="1"/>
  <c r="F5" i="1"/>
  <c r="F6" i="1"/>
  <c r="F7" i="1"/>
  <c r="F8" i="1"/>
  <c r="F9" i="1"/>
  <c r="G2" i="1"/>
  <c r="G3" i="1"/>
  <c r="G4" i="1"/>
  <c r="G5" i="1"/>
  <c r="G6" i="1"/>
  <c r="G7" i="1"/>
  <c r="G8" i="1"/>
  <c r="G9" i="1"/>
  <c r="D3" i="1"/>
  <c r="D4" i="1"/>
  <c r="D5" i="1"/>
  <c r="D6" i="1"/>
  <c r="D7" i="1"/>
  <c r="D8" i="1"/>
  <c r="D9" i="1"/>
  <c r="E3" i="1"/>
  <c r="E4" i="1"/>
  <c r="E5" i="1"/>
  <c r="E6" i="1"/>
  <c r="E7" i="1"/>
  <c r="E8" i="1"/>
  <c r="E9" i="1"/>
  <c r="E2" i="1"/>
  <c r="B3" i="1"/>
  <c r="B4" i="1"/>
  <c r="B5" i="1"/>
  <c r="B6" i="1"/>
  <c r="B7" i="1"/>
  <c r="B8" i="1"/>
  <c r="B9" i="1"/>
  <c r="B2" i="1"/>
  <c r="E29" i="2" l="1" a="1"/>
  <c r="E29" i="2" s="1"/>
  <c r="E23" i="2" a="1"/>
  <c r="E23" i="2" s="1"/>
  <c r="E30" i="2" a="1"/>
  <c r="E30" i="2" s="1"/>
  <c r="E27" i="2" a="1"/>
  <c r="E27" i="2" s="1"/>
  <c r="E24" i="2" a="1"/>
  <c r="E24" i="2" s="1"/>
  <c r="E25" i="2" a="1"/>
  <c r="E25" i="2" s="1"/>
  <c r="E31" i="2" a="1"/>
  <c r="E31" i="2" s="1"/>
  <c r="E28" i="2" a="1"/>
  <c r="E28" i="2" s="1"/>
  <c r="E26" i="2" a="1"/>
  <c r="E26" i="2" s="1"/>
  <c r="E32" i="2" a="1"/>
  <c r="E32" i="2" s="1"/>
  <c r="E33" i="2" a="1"/>
  <c r="E33" i="2" s="1"/>
  <c r="B10" i="1"/>
  <c r="C7" i="1" s="1"/>
  <c r="C9" i="1" l="1"/>
  <c r="C5" i="1"/>
  <c r="C2" i="1"/>
  <c r="C6" i="1"/>
  <c r="C3" i="1"/>
  <c r="C4" i="1"/>
  <c r="C8" i="1"/>
  <c r="C10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<sst xmlns="http://schemas.openxmlformats.org/spreadsheetml/2006/main" count="74" uniqueCount="53">
  <si>
    <t>Gestionnaire</t>
  </si>
  <si>
    <t>Nb dossier</t>
  </si>
  <si>
    <t>&gt;200000</t>
  </si>
  <si>
    <t>&lt;200000</t>
  </si>
  <si>
    <t>Sans pv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</si>
  <si>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</si>
  <si>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</si>
  <si>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</si>
  <si>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</si>
  <si>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</si>
  <si>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</si>
  <si>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</si>
  <si>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</si>
  <si>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 xml:space="preserve">N° De Sinistre </t>
  </si>
  <si>
    <t>Montant</t>
  </si>
  <si>
    <t xml:space="preserve">Employé </t>
  </si>
  <si>
    <t>Date d'affectation</t>
  </si>
  <si>
    <t>ref 001 20</t>
  </si>
  <si>
    <t>ref 001 21</t>
  </si>
  <si>
    <t>ref 001 22</t>
  </si>
  <si>
    <t>ref 001 23</t>
  </si>
  <si>
    <t>ref 001 24</t>
  </si>
  <si>
    <t>ref 001 25</t>
  </si>
  <si>
    <t>ref 001 26</t>
  </si>
  <si>
    <t>ref 001 27</t>
  </si>
  <si>
    <t>ref 001 28</t>
  </si>
  <si>
    <t>ref 001 29</t>
  </si>
  <si>
    <t>ref 001 30</t>
  </si>
  <si>
    <t>ref 001 31</t>
  </si>
  <si>
    <t>ref 001 32</t>
  </si>
  <si>
    <t>ref 001 33</t>
  </si>
  <si>
    <t>ref 001 34</t>
  </si>
  <si>
    <t>ref 001 35</t>
  </si>
  <si>
    <t>ref 001 36</t>
  </si>
  <si>
    <t>ref 001 37</t>
  </si>
  <si>
    <t>ref 001 38</t>
  </si>
  <si>
    <t>ref 001 39</t>
  </si>
  <si>
    <t>ref 001 40</t>
  </si>
  <si>
    <t>ref 001 41</t>
  </si>
  <si>
    <t>ref 001 42</t>
  </si>
  <si>
    <t>ref 001 43</t>
  </si>
  <si>
    <t>ref 001 44</t>
  </si>
  <si>
    <t>ref 001 45</t>
  </si>
  <si>
    <t>ref 001 46</t>
  </si>
  <si>
    <t>ref 001 47</t>
  </si>
  <si>
    <t>ref 001 48</t>
  </si>
  <si>
    <t>ref 001 49</t>
  </si>
  <si>
    <t>ref 001 50</t>
  </si>
  <si>
    <t>ref 001 51</t>
  </si>
  <si>
    <t>PV</t>
  </si>
  <si>
    <t>Total</t>
  </si>
  <si>
    <t>Nbre de dossier en %</t>
  </si>
  <si>
    <t>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</si>
</sst>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5B9BD5"/>
        <bgColor rgb="FF5B9BD5"/>
      </patternFill>
    </fill>
    <fill>
      <patternFill patternType="solid">
        <fgColor rgb="FFDDEBF7"/>
        <bgColor rgb="FFDDEBF7"/>
      </patternFill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1">
    <xf numFmtId="0" fontId="0" fillId="0" borderId="0" xfId="0"/>
    <xf numFmtId="0" fontId="2" fillId="2" borderId="0" xfId="0" applyFont="1" applyFill="1"/>
    <xf numFmtId="0" fontId="3" fillId="3" borderId="0" xfId="0" applyFont="1" applyFill="1" applyAlignment="1">
      <alignment horizontal="left"/>
    </xf>
    <xf numFmtId="0" fontId="4" fillId="3" borderId="0" xfId="0" applyFont="1" applyFill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4" fillId="3" borderId="0" xfId="0" applyFont="1" applyFill="1"/>
    <xf numFmtId="14" fontId="0" fillId="0" borderId="0" xfId="0" applyNumberFormat="1"/>
    <xf numFmtId="0" fontId="2" fillId="2" borderId="0" xfId="0" applyFont="1" applyFill="1" applyAlignment="1">
      <alignment horizontal="center"/>
    </xf>
    <xf numFmtId="164" fontId="4" fillId="3" borderId="0" xfId="1" applyNumberFormat="1" applyFont="1" applyFill="1" applyAlignment="1">
      <alignment horizontal="center"/>
    </xf>
    <xf numFmtId="164" fontId="4" fillId="3" borderId="0" xfId="0" applyNumberFormat="1" applyFont="1" applyFill="1" applyAlignment="1">
      <alignment horizontal="center"/>
    </xf>
    <xf numFmtId="9" fontId="0" fillId="0" borderId="0" xfId="1" applyFont="1"/>
  </cellXfs>
  <cellStyles count="2">
    <cellStyle name="Normal" xfId="0" builtinId="0"/>
    <cellStyle name="Pourcentage" xfId="1" builtinId="5"/>
  </cellStyles>
  <dxfs count="22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solid">
          <fgColor rgb="FFDDEBF7"/>
          <bgColor rgb="FFDDEBF7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solid">
          <fgColor rgb="FFDDEBF7"/>
          <bgColor rgb="FFDDEBF7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solid">
          <fgColor rgb="FFDDEBF7"/>
          <bgColor rgb="FFDDEBF7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solid">
          <fgColor rgb="FFDDEBF7"/>
          <bgColor rgb="FFDDEBF7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64" formatCode="0.0%"/>
      <fill>
        <patternFill patternType="solid">
          <fgColor rgb="FFDDEBF7"/>
          <bgColor rgb="FFDDEBF7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solid">
          <fgColor rgb="FFDDEBF7"/>
          <bgColor rgb="FFDDEBF7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solid">
          <fgColor rgb="FFDDEBF7"/>
          <bgColor rgb="FFDDEBF7"/>
        </patternFill>
      </fill>
      <alignment horizontal="left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0" formatCode="General"/>
      <fill>
        <patternFill patternType="solid">
          <fgColor rgb="FFDDEBF7"/>
          <bgColor rgb="FFDDEBF7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0" formatCode="General"/>
      <fill>
        <patternFill patternType="solid">
          <fgColor rgb="FFDDEBF7"/>
          <bgColor rgb="FFDDEBF7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solid">
          <fgColor rgb="FFDDEBF7"/>
          <bgColor rgb="FFDDEBF7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solid">
          <fgColor rgb="FFDDEBF7"/>
          <bgColor rgb="FFDDEBF7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64" formatCode="0.0%"/>
      <fill>
        <patternFill patternType="solid">
          <fgColor rgb="FFDDEBF7"/>
          <bgColor rgb="FFDDEBF7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solid">
          <fgColor rgb="FFDDEBF7"/>
          <bgColor rgb="FFDDEBF7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solid">
          <fgColor rgb="FFDDEBF7"/>
          <bgColor rgb="FFDDEBF7"/>
        </patternFill>
      </fill>
      <alignment horizontal="left" vertical="bottom" textRotation="0" wrapText="0" indent="0" justifyLastLine="0" shrinkToFit="0" readingOrder="0"/>
    </dxf>
    <dxf>
      <border outline="0">
        <right style="thin">
          <color rgb="FF000000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family val="2"/>
        <scheme val="minor"/>
      </font>
      <fill>
        <patternFill patternType="solid">
          <fgColor rgb="FF5B9BD5"/>
          <bgColor rgb="FF5B9BD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C1D2172-4FD0-45CA-B453-1594B7F4CF3D}" name="Tableau1" displayName="Tableau1" ref="A1:G10" totalsRowCount="1" headerRowDxfId="19" tableBorderDxfId="18">
  <autoFilter ref="A1:G9" xr:uid="{4C1D2172-4FD0-45CA-B453-1594B7F4CF3D}"/>
  <tableColumns count="7">
    <tableColumn id="1" xr3:uid="{96FB0478-69C0-4E67-A102-4B55B5B0E3F0}" name="Gestionnaire" totalsRowLabel="Total" dataDxfId="17" totalsRowDxfId="7"/>
    <tableColumn id="2" xr3:uid="{3157FB71-2073-46ED-8C96-2624677A987A}" name="Nb dossier" totalsRowFunction="sum" dataDxfId="16" totalsRowDxfId="6">
      <calculatedColumnFormula>COUNTIF(Tableau2[[Employé ]],Récap!$A2)</calculatedColumnFormula>
    </tableColumn>
    <tableColumn id="6" xr3:uid="{087D6DCF-993E-4CBA-80FE-BEE1475F7B6F}" name="Nbre de dossier en %" totalsRowFunction="average" dataDxfId="15" totalsRowDxfId="5" dataCellStyle="Pourcentage">
      <calculatedColumnFormula>Tableau1[[#This Row],[Nb dossier]]/Tableau1[[#Totals],[Nb dossier]]</calculatedColumnFormula>
    </tableColumn>
    <tableColumn id="3" xr3:uid="{CAD8F47F-9FEC-434F-9EA4-E8DB3CF4DAA5}" name="&gt;200000" dataDxfId="14" totalsRowDxfId="4">
      <calculatedColumnFormula>COUNTIFS(Tableau2[[Employé ]],$A2,Tableau2[Montant],"&gt;"&amp;20000)</calculatedColumnFormula>
    </tableColumn>
    <tableColumn id="4" xr3:uid="{3717EBA5-3777-4AAA-A4AC-7DF0E47C0DC5}" name="&lt;200000" dataDxfId="13" totalsRowDxfId="3">
      <calculatedColumnFormula>COUNTIFS(Tableau2[[Employé ]],$A2,Tableau2[Montant],"&lt;="&amp;20000)</calculatedColumnFormula>
    </tableColumn>
    <tableColumn id="7" xr3:uid="{64C99B92-0B48-4EBB-960A-167FD4100BB9}" name="PV" dataDxfId="12" totalsRowDxfId="2">
      <calculatedColumnFormula>COUNTIFS(Tableau2[[Employé ]],$A2,Tableau2[Montant],"&lt;="&amp;20000,Tableau2[Date d''affectation],"&gt;0")</calculatedColumnFormula>
    </tableColumn>
    <tableColumn id="5" xr3:uid="{851DB4B7-A9B8-43F2-997E-71D4081235D9}" name="Sans pv" dataDxfId="11" totalsRowDxfId="1">
      <calculatedColumnFormula>COUNTIFS(Tableau2[[Employé ]],$A2,Tableau2[Montant],"&lt;="&amp;20000,Tableau2[Date d''affectation],"")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E33" totalsRowShown="0">
  <autoFilter ref="A1:E33" xr:uid="{00000000-0009-0000-0100-000002000000}"/>
  <tableColumns count="5">
    <tableColumn id="1" xr3:uid="{00000000-0010-0000-0000-000001000000}" name="N° De Sinistre "/>
    <tableColumn id="2" xr3:uid="{00000000-0010-0000-0000-000002000000}" name="Montant"/>
    <tableColumn id="3" xr3:uid="{00000000-0010-0000-0000-000003000000}" name="Employé "/>
    <tableColumn id="4" xr3:uid="{00000000-0010-0000-0000-000004000000}" name="Date d'affectation"/>
    <tableColumn id="5" xr3:uid="{8CF1F72F-D96E-4706-9422-E1E7AB2D80DA}" name="Observations" dataDxfId="0">
      <calculatedColumnFormula array="1">_xlfn.IFS(Tableau2[[#This Row],[Montant]]&lt;200000,IF(COUNTIF(Tableau2[[Employé ]],Tableau2[[#This Row],[Employé ]])=COUNTIF($AA$2:$AA230,$AA230),IF(COUNTIF(Tableau2[[Employé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]])=COUNTIF($AA$2:$AA230,$AA230),IF(COUNTIF(Tableau2[[Employé ]],Tableau2[[#This Row],[Employé ]])=MIN(Tableau1[&gt;200000]),"En attente d'afféctation",IF(COUNTIF(Tableau2[[Employé ]],Tableau2[[#This Row],[Employé ]])=MAX(Tableau1[&gt;200000]),"Trop de dossier","")),""))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showGridLines="0" workbookViewId="0">
      <selection activeCell="B7" sqref="B7"/>
    </sheetView>
  </sheetViews>
  <sheetFormatPr baseColWidth="10" defaultRowHeight="14.5" x14ac:dyDescent="0.35"/>
  <cols>
    <col min="1" max="1" width="32" bestFit="1" customWidth="1"/>
    <col min="2" max="2" width="13.453125" customWidth="1"/>
    <col min="3" max="3" width="24.1796875" bestFit="1" customWidth="1"/>
  </cols>
  <sheetData>
    <row r="1" spans="1:7" ht="15.5" x14ac:dyDescent="0.35">
      <c r="A1" s="1" t="s">
        <v>0</v>
      </c>
      <c r="B1" s="1" t="s">
        <v>1</v>
      </c>
      <c r="C1" s="1" t="s">
        <v>51</v>
      </c>
      <c r="D1" s="1" t="s">
        <v>2</v>
      </c>
      <c r="E1" s="1" t="s">
        <v>3</v>
      </c>
      <c r="F1" s="7" t="s">
        <v>49</v>
      </c>
      <c r="G1" s="1" t="s">
        <v>4</v>
      </c>
    </row>
    <row r="2" spans="1:7" ht="15.5" x14ac:dyDescent="0.35">
      <c r="A2" s="2" t="s">
        <v>5</v>
      </c>
      <c r="B2" s="3">
        <f>COUNTIF(Tableau2[[Employé ]],Récap!$A2)</f>
        <v>2</v>
      </c>
      <c r="C2" s="8">
        <f>Tableau1[[#This Row],[Nb dossier]]/Tableau1[[#Totals],[Nb dossier]]</f>
        <v>9.5238095238095233E-2</v>
      </c>
      <c r="D2" s="3">
        <f>COUNTIFS(Tableau2[[Employé ]],$A2,Tableau2[Montant],"&gt;"&amp;20000)</f>
        <v>0</v>
      </c>
      <c r="E2" s="3">
        <f>COUNTIFS(Tableau2[[Employé ]],$A2,Tableau2[Montant],"&lt;="&amp;20000)</f>
        <v>2</v>
      </c>
      <c r="F2" s="3">
        <f>COUNTIFS(Tableau2[[Employé ]],$A2,Tableau2[Montant],"&lt;="&amp;20000,Tableau2[Date d''affectation],"&gt;0")</f>
        <v>0</v>
      </c>
      <c r="G2" s="5">
        <f>COUNTIFS(Tableau2[[Employé ]],$A2,Tableau2[Montant],"&lt;="&amp;20000,Tableau2[Date d''affectation],"")</f>
        <v>2</v>
      </c>
    </row>
    <row r="3" spans="1:7" ht="15.5" x14ac:dyDescent="0.35">
      <c r="A3" s="2" t="s">
        <v>6</v>
      </c>
      <c r="B3" s="3">
        <f>COUNTIF(Tableau2[[Employé ]],Récap!$A3)</f>
        <v>4</v>
      </c>
      <c r="C3" s="8">
        <f>Tableau1[[#This Row],[Nb dossier]]/Tableau1[[#Totals],[Nb dossier]]</f>
        <v>0.19047619047619047</v>
      </c>
      <c r="D3" s="3">
        <f>COUNTIFS(Tableau2[[Employé ]],$A3,Tableau2[Montant],"&gt;"&amp;20000)</f>
        <v>1</v>
      </c>
      <c r="E3" s="3">
        <f>COUNTIFS(Tableau2[[Employé ]],$A3,Tableau2[Montant],"&lt;="&amp;20000)</f>
        <v>3</v>
      </c>
      <c r="F3" s="3">
        <f>COUNTIFS(Tableau2[[Employé ]],$A3,Tableau2[Montant],"&lt;="&amp;20000,Tableau2[Date d''affectation],"&gt;0")</f>
        <v>1</v>
      </c>
      <c r="G3" s="5">
        <f>COUNTIFS(Tableau2[[Employé ]],$A3,Tableau2[Montant],"&lt;="&amp;20000,Tableau2[Date d''affectation],"")</f>
        <v>2</v>
      </c>
    </row>
    <row r="4" spans="1:7" ht="15.5" x14ac:dyDescent="0.35">
      <c r="A4" s="2" t="s">
        <v>7</v>
      </c>
      <c r="B4" s="3">
        <f>COUNTIF(Tableau2[[Employé ]],Récap!$A4)</f>
        <v>3</v>
      </c>
      <c r="C4" s="8">
        <f>Tableau1[[#This Row],[Nb dossier]]/Tableau1[[#Totals],[Nb dossier]]</f>
        <v>0.14285714285714285</v>
      </c>
      <c r="D4" s="3">
        <f>COUNTIFS(Tableau2[[Employé ]],$A4,Tableau2[Montant],"&gt;"&amp;20000)</f>
        <v>1</v>
      </c>
      <c r="E4" s="3">
        <f>COUNTIFS(Tableau2[[Employé ]],$A4,Tableau2[Montant],"&lt;="&amp;20000)</f>
        <v>2</v>
      </c>
      <c r="F4" s="3">
        <f>COUNTIFS(Tableau2[[Employé ]],$A4,Tableau2[Montant],"&lt;="&amp;20000,Tableau2[Date d''affectation],"&gt;0")</f>
        <v>0</v>
      </c>
      <c r="G4" s="5">
        <f>COUNTIFS(Tableau2[[Employé ]],$A4,Tableau2[Montant],"&lt;="&amp;20000,Tableau2[Date d''affectation],"")</f>
        <v>2</v>
      </c>
    </row>
    <row r="5" spans="1:7" ht="15.5" x14ac:dyDescent="0.35">
      <c r="A5" s="2" t="s">
        <v>8</v>
      </c>
      <c r="B5" s="3">
        <f>COUNTIF(Tableau2[[Employé ]],Récap!$A5)</f>
        <v>3</v>
      </c>
      <c r="C5" s="8">
        <f>Tableau1[[#This Row],[Nb dossier]]/Tableau1[[#Totals],[Nb dossier]]</f>
        <v>0.14285714285714285</v>
      </c>
      <c r="D5" s="3">
        <f>COUNTIFS(Tableau2[[Employé ]],$A5,Tableau2[Montant],"&gt;"&amp;20000)</f>
        <v>2</v>
      </c>
      <c r="E5" s="3">
        <f>COUNTIFS(Tableau2[[Employé ]],$A5,Tableau2[Montant],"&lt;="&amp;20000)</f>
        <v>1</v>
      </c>
      <c r="F5" s="3">
        <f>COUNTIFS(Tableau2[[Employé ]],$A5,Tableau2[Montant],"&lt;="&amp;20000,Tableau2[Date d''affectation],"&gt;0")</f>
        <v>0</v>
      </c>
      <c r="G5" s="5">
        <f>COUNTIFS(Tableau2[[Employé ]],$A5,Tableau2[Montant],"&lt;="&amp;20000,Tableau2[Date d''affectation],"")</f>
        <v>1</v>
      </c>
    </row>
    <row r="6" spans="1:7" ht="15.5" x14ac:dyDescent="0.35">
      <c r="A6" s="2" t="s">
        <v>9</v>
      </c>
      <c r="B6" s="3">
        <f>COUNTIF(Tableau2[[Employé ]],Récap!$A6)</f>
        <v>5</v>
      </c>
      <c r="C6" s="8">
        <f>Tableau1[[#This Row],[Nb dossier]]/Tableau1[[#Totals],[Nb dossier]]</f>
        <v>0.23809523809523808</v>
      </c>
      <c r="D6" s="3">
        <f>COUNTIFS(Tableau2[[Employé ]],$A6,Tableau2[Montant],"&gt;"&amp;20000)</f>
        <v>1</v>
      </c>
      <c r="E6" s="3">
        <f>COUNTIFS(Tableau2[[Employé ]],$A6,Tableau2[Montant],"&lt;="&amp;20000)</f>
        <v>4</v>
      </c>
      <c r="F6" s="3">
        <f>COUNTIFS(Tableau2[[Employé ]],$A6,Tableau2[Montant],"&lt;="&amp;20000,Tableau2[Date d''affectation],"&gt;0")</f>
        <v>1</v>
      </c>
      <c r="G6" s="5">
        <f>COUNTIFS(Tableau2[[Employé ]],$A6,Tableau2[Montant],"&lt;="&amp;20000,Tableau2[Date d''affectation],"")</f>
        <v>3</v>
      </c>
    </row>
    <row r="7" spans="1:7" ht="15.5" x14ac:dyDescent="0.35">
      <c r="A7" s="2" t="s">
        <v>10</v>
      </c>
      <c r="B7" s="3">
        <f>COUNTIF(Tableau2[[Employé ]],Récap!$A7)</f>
        <v>3</v>
      </c>
      <c r="C7" s="8">
        <f>Tableau1[[#This Row],[Nb dossier]]/Tableau1[[#Totals],[Nb dossier]]</f>
        <v>0.14285714285714285</v>
      </c>
      <c r="D7" s="3">
        <f>COUNTIFS(Tableau2[[Employé ]],$A7,Tableau2[Montant],"&gt;"&amp;20000)</f>
        <v>0</v>
      </c>
      <c r="E7" s="3">
        <f>COUNTIFS(Tableau2[[Employé ]],$A7,Tableau2[Montant],"&lt;="&amp;20000)</f>
        <v>3</v>
      </c>
      <c r="F7" s="3">
        <f>COUNTIFS(Tableau2[[Employé ]],$A7,Tableau2[Montant],"&lt;="&amp;20000,Tableau2[Date d''affectation],"&gt;0")</f>
        <v>1</v>
      </c>
      <c r="G7" s="5">
        <f>COUNTIFS(Tableau2[[Employé ]],$A7,Tableau2[Montant],"&lt;="&amp;20000,Tableau2[Date d''affectation],"")</f>
        <v>2</v>
      </c>
    </row>
    <row r="8" spans="1:7" ht="15.5" x14ac:dyDescent="0.35">
      <c r="A8" s="2" t="s">
        <v>11</v>
      </c>
      <c r="B8" s="3">
        <f>COUNTIF(Tableau2[[Employé ]],Récap!$A8)</f>
        <v>1</v>
      </c>
      <c r="C8" s="8">
        <f>Tableau1[[#This Row],[Nb dossier]]/Tableau1[[#Totals],[Nb dossier]]</f>
        <v>4.7619047619047616E-2</v>
      </c>
      <c r="D8" s="3">
        <f>COUNTIFS(Tableau2[[Employé ]],$A8,Tableau2[Montant],"&gt;"&amp;20000)</f>
        <v>0</v>
      </c>
      <c r="E8" s="3">
        <f>COUNTIFS(Tableau2[[Employé ]],$A8,Tableau2[Montant],"&lt;="&amp;20000)</f>
        <v>1</v>
      </c>
      <c r="F8" s="3">
        <f>COUNTIFS(Tableau2[[Employé ]],$A8,Tableau2[Montant],"&lt;="&amp;20000,Tableau2[Date d''affectation],"&gt;0")</f>
        <v>0</v>
      </c>
      <c r="G8" s="5">
        <f>COUNTIFS(Tableau2[[Employé ]],$A8,Tableau2[Montant],"&lt;="&amp;20000,Tableau2[Date d''affectation],"")</f>
        <v>1</v>
      </c>
    </row>
    <row r="9" spans="1:7" ht="15.5" x14ac:dyDescent="0.35">
      <c r="A9" s="2" t="s">
        <v>12</v>
      </c>
      <c r="B9" s="3">
        <f>COUNTIF(Tableau2[[Employé ]],Récap!$A9)</f>
        <v>0</v>
      </c>
      <c r="C9" s="8">
        <f>Tableau1[[#This Row],[Nb dossier]]/Tableau1[[#Totals],[Nb dossier]]</f>
        <v>0</v>
      </c>
      <c r="D9" s="3">
        <f>COUNTIFS(Tableau2[[Employé ]],$A9,Tableau2[Montant],"&gt;"&amp;20000)</f>
        <v>0</v>
      </c>
      <c r="E9" s="3">
        <f>COUNTIFS(Tableau2[[Employé ]],$A9,Tableau2[Montant],"&lt;="&amp;20000)</f>
        <v>0</v>
      </c>
      <c r="F9" s="3">
        <f>COUNTIFS(Tableau2[[Employé ]],$A9,Tableau2[Montant],"&lt;="&amp;20000,Tableau2[Date d''affectation],"&gt;0")</f>
        <v>0</v>
      </c>
      <c r="G9" s="5">
        <f>COUNTIFS(Tableau2[[Employé ]],$A9,Tableau2[Montant],"&lt;="&amp;20000,Tableau2[Date d''affectation],"")</f>
        <v>0</v>
      </c>
    </row>
    <row r="10" spans="1:7" ht="15.5" x14ac:dyDescent="0.35">
      <c r="A10" s="2" t="s">
        <v>50</v>
      </c>
      <c r="B10" s="3">
        <f>SUBTOTAL(109,Tableau1[Nb dossier])</f>
        <v>21</v>
      </c>
      <c r="C10" s="9">
        <f>SUBTOTAL(101,Tableau1[Nbre de dossier en %])</f>
        <v>0.125</v>
      </c>
      <c r="D10" s="3"/>
      <c r="E10" s="3"/>
      <c r="F10" s="3"/>
      <c r="G10" s="3"/>
    </row>
    <row r="13" spans="1:7" x14ac:dyDescent="0.35">
      <c r="B13" s="10"/>
    </row>
  </sheetData>
  <phoneticPr fontId="5" type="noConversion"/>
  <conditionalFormatting sqref="B2:C9">
    <cfRule type="expression" dxfId="21" priority="1">
      <formula>$B2=MAX($B$2:$B$9)</formula>
    </cfRule>
    <cfRule type="expression" dxfId="20" priority="2">
      <formula>$B2=MIN($B$2:$B$9)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3"/>
  <sheetViews>
    <sheetView showGridLines="0" tabSelected="1" workbookViewId="0">
      <selection activeCell="H5" sqref="H5"/>
    </sheetView>
  </sheetViews>
  <sheetFormatPr baseColWidth="10" defaultRowHeight="14.5" x14ac:dyDescent="0.35"/>
  <cols>
    <col min="1" max="1" width="14.54296875" customWidth="1"/>
    <col min="3" max="3" width="11.1796875" customWidth="1"/>
    <col min="4" max="4" width="17.7265625" customWidth="1"/>
    <col min="5" max="5" width="18.81640625" bestFit="1" customWidth="1"/>
  </cols>
  <sheetData>
    <row r="1" spans="1:5" ht="15.5" x14ac:dyDescent="0.35">
      <c r="A1" s="4" t="s">
        <v>13</v>
      </c>
      <c r="B1" t="s">
        <v>14</v>
      </c>
      <c r="C1" s="2" t="s">
        <v>15</v>
      </c>
      <c r="D1" t="s">
        <v>16</v>
      </c>
      <c r="E1" t="s">
        <v>52</v>
      </c>
    </row>
    <row r="2" spans="1:5" x14ac:dyDescent="0.35">
      <c r="A2" t="s">
        <v>17</v>
      </c>
      <c r="B2">
        <v>10000</v>
      </c>
      <c r="C2" t="s">
        <v>5</v>
      </c>
      <c r="E2" t="str" cm="1">
        <f t="array" ref="E2">_xlfn.IFS(Tableau2[[#This Row],[Montant]]&lt;200000,IF(COUNTIF(Tableau2[[Employé ]],Tableau2[[#This Row],[Employé ]])=COUNTIF($AA$2:$AA230,$AA230),IF(COUNTIF(Tableau2[[Employé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]])=COUNTIF($AA$2:$AA230,$AA230),IF(COUNTIF(Tableau2[[Employé ]],Tableau2[[#This Row],[Employé ]])=MIN(Tableau1[&gt;200000]),"En attente d'afféctation",IF(COUNTIF(Tableau2[[Employé ]],Tableau2[[#This Row],[Employé ]])=MAX(Tableau1[&gt;200000]),"Trop de dossier","")),""))</f>
        <v/>
      </c>
    </row>
    <row r="3" spans="1:5" x14ac:dyDescent="0.35">
      <c r="A3" t="s">
        <v>18</v>
      </c>
      <c r="B3">
        <v>10000</v>
      </c>
      <c r="C3" t="s">
        <v>6</v>
      </c>
      <c r="D3" s="6">
        <v>44940</v>
      </c>
      <c r="E3" t="str" cm="1">
        <f t="array" ref="E3">_xlfn.IFS(Tableau2[[#This Row],[Montant]]&lt;200000,IF(COUNTIF(Tableau2[[Employé ]],Tableau2[[#This Row],[Employé ]])=COUNTIF($AA$2:$AA231,$AA231),IF(COUNTIF(Tableau2[[Employé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]])=COUNTIF($AA$2:$AA231,$AA231),IF(COUNTIF(Tableau2[[Employé ]],Tableau2[[#This Row],[Employé ]])=MIN(Tableau1[&gt;200000]),"En attente d'afféctation",IF(COUNTIF(Tableau2[[Employé ]],Tableau2[[#This Row],[Employé ]])=MAX(Tableau1[&gt;200000]),"Trop de dossier","")),""))</f>
        <v/>
      </c>
    </row>
    <row r="4" spans="1:5" x14ac:dyDescent="0.35">
      <c r="A4" t="s">
        <v>19</v>
      </c>
      <c r="B4">
        <v>10000</v>
      </c>
      <c r="C4" t="s">
        <v>5</v>
      </c>
      <c r="E4" t="str" cm="1">
        <f t="array" ref="E4">_xlfn.IFS(Tableau2[[#This Row],[Montant]]&lt;200000,IF(COUNTIF(Tableau2[[Employé ]],Tableau2[[#This Row],[Employé ]])=COUNTIF($AA$2:$AA232,$AA232),IF(COUNTIF(Tableau2[[Employé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]])=COUNTIF($AA$2:$AA232,$AA232),IF(COUNTIF(Tableau2[[Employé ]],Tableau2[[#This Row],[Employé ]])=MIN(Tableau1[&gt;200000]),"En attente d'afféctation",IF(COUNTIF(Tableau2[[Employé ]],Tableau2[[#This Row],[Employé ]])=MAX(Tableau1[&gt;200000]),"Trop de dossier","")),""))</f>
        <v/>
      </c>
    </row>
    <row r="5" spans="1:5" x14ac:dyDescent="0.35">
      <c r="A5" t="s">
        <v>20</v>
      </c>
      <c r="B5">
        <v>10000</v>
      </c>
      <c r="C5" t="s">
        <v>6</v>
      </c>
      <c r="E5" t="str" cm="1">
        <f t="array" ref="E5">_xlfn.IFS(Tableau2[[#This Row],[Montant]]&lt;200000,IF(COUNTIF(Tableau2[[Employé ]],Tableau2[[#This Row],[Employé ]])=COUNTIF($AA$2:$AA233,$AA233),IF(COUNTIF(Tableau2[[Employé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]])=COUNTIF($AA$2:$AA233,$AA233),IF(COUNTIF(Tableau2[[Employé ]],Tableau2[[#This Row],[Employé ]])=MIN(Tableau1[&gt;200000]),"En attente d'afféctation",IF(COUNTIF(Tableau2[[Employé ]],Tableau2[[#This Row],[Employé ]])=MAX(Tableau1[&gt;200000]),"Trop de dossier","")),""))</f>
        <v/>
      </c>
    </row>
    <row r="6" spans="1:5" x14ac:dyDescent="0.35">
      <c r="A6" t="s">
        <v>21</v>
      </c>
      <c r="B6">
        <v>1000000</v>
      </c>
      <c r="C6" t="s">
        <v>6</v>
      </c>
      <c r="E6" t="str" cm="1">
        <f t="array" ref="E6">_xlfn.IFS(Tableau2[[#This Row],[Montant]]&lt;200000,IF(COUNTIF(Tableau2[[Employé ]],Tableau2[[#This Row],[Employé ]])=COUNTIF($AA$2:$AA234,$AA234),IF(COUNTIF(Tableau2[[Employé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]])=COUNTIF($AA$2:$AA234,$AA234),IF(COUNTIF(Tableau2[[Employé ]],Tableau2[[#This Row],[Employé ]])=MIN(Tableau1[&gt;200000]),"En attente d'afféctation",IF(COUNTIF(Tableau2[[Employé ]],Tableau2[[#This Row],[Employé ]])=MAX(Tableau1[&gt;200000]),"Trop de dossier","")),""))</f>
        <v/>
      </c>
    </row>
    <row r="7" spans="1:5" x14ac:dyDescent="0.35">
      <c r="A7" t="s">
        <v>22</v>
      </c>
      <c r="B7">
        <v>10000</v>
      </c>
      <c r="C7" t="s">
        <v>6</v>
      </c>
      <c r="E7" t="str" cm="1">
        <f t="array" ref="E7">_xlfn.IFS(Tableau2[[#This Row],[Montant]]&lt;200000,IF(COUNTIF(Tableau2[[Employé ]],Tableau2[[#This Row],[Employé ]])=COUNTIF($AA$2:$AA235,$AA235),IF(COUNTIF(Tableau2[[Employé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]])=COUNTIF($AA$2:$AA235,$AA235),IF(COUNTIF(Tableau2[[Employé ]],Tableau2[[#This Row],[Employé ]])=MIN(Tableau1[&gt;200000]),"En attente d'afféctation",IF(COUNTIF(Tableau2[[Employé ]],Tableau2[[#This Row],[Employé ]])=MAX(Tableau1[&gt;200000]),"Trop de dossier","")),""))</f>
        <v/>
      </c>
    </row>
    <row r="8" spans="1:5" x14ac:dyDescent="0.35">
      <c r="A8" t="s">
        <v>23</v>
      </c>
      <c r="B8">
        <v>25000</v>
      </c>
      <c r="C8" t="s">
        <v>7</v>
      </c>
      <c r="E8" t="str" cm="1">
        <f t="array" ref="E8">_xlfn.IFS(Tableau2[[#This Row],[Montant]]&lt;200000,IF(COUNTIF(Tableau2[[Employé ]],Tableau2[[#This Row],[Employé ]])=COUNTIF($AA$2:$AA236,$AA236),IF(COUNTIF(Tableau2[[Employé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]])=COUNTIF($AA$2:$AA236,$AA236),IF(COUNTIF(Tableau2[[Employé ]],Tableau2[[#This Row],[Employé ]])=MIN(Tableau1[&gt;200000]),"En attente d'afféctation",IF(COUNTIF(Tableau2[[Employé ]],Tableau2[[#This Row],[Employé ]])=MAX(Tableau1[&gt;200000]),"Trop de dossier","")),""))</f>
        <v/>
      </c>
    </row>
    <row r="9" spans="1:5" x14ac:dyDescent="0.35">
      <c r="A9" t="s">
        <v>24</v>
      </c>
      <c r="B9">
        <v>10000</v>
      </c>
      <c r="C9" t="s">
        <v>7</v>
      </c>
      <c r="E9" t="str" cm="1">
        <f t="array" ref="E9">_xlfn.IFS(Tableau2[[#This Row],[Montant]]&lt;200000,IF(COUNTIF(Tableau2[[Employé ]],Tableau2[[#This Row],[Employé ]])=COUNTIF($AA$2:$AA237,$AA237),IF(COUNTIF(Tableau2[[Employé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]])=COUNTIF($AA$2:$AA237,$AA237),IF(COUNTIF(Tableau2[[Employé ]],Tableau2[[#This Row],[Employé ]])=MIN(Tableau1[&gt;200000]),"En attente d'afféctation",IF(COUNTIF(Tableau2[[Employé ]],Tableau2[[#This Row],[Employé ]])=MAX(Tableau1[&gt;200000]),"Trop de dossier","")),""))</f>
        <v/>
      </c>
    </row>
    <row r="10" spans="1:5" x14ac:dyDescent="0.35">
      <c r="A10" t="s">
        <v>25</v>
      </c>
      <c r="B10">
        <v>10000</v>
      </c>
      <c r="C10" t="s">
        <v>7</v>
      </c>
      <c r="E10" t="str" cm="1">
        <f t="array" ref="E10">_xlfn.IFS(Tableau2[[#This Row],[Montant]]&lt;200000,IF(COUNTIF(Tableau2[[Employé ]],Tableau2[[#This Row],[Employé ]])=COUNTIF($AA$2:$AA238,$AA238),IF(COUNTIF(Tableau2[[Employé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]])=COUNTIF($AA$2:$AA238,$AA238),IF(COUNTIF(Tableau2[[Employé ]],Tableau2[[#This Row],[Employé ]])=MIN(Tableau1[&gt;200000]),"En attente d'afféctation",IF(COUNTIF(Tableau2[[Employé ]],Tableau2[[#This Row],[Employé ]])=MAX(Tableau1[&gt;200000]),"Trop de dossier","")),""))</f>
        <v/>
      </c>
    </row>
    <row r="11" spans="1:5" x14ac:dyDescent="0.35">
      <c r="A11" t="s">
        <v>26</v>
      </c>
      <c r="B11">
        <v>30000</v>
      </c>
      <c r="C11" t="s">
        <v>8</v>
      </c>
      <c r="E11" t="str" cm="1">
        <f t="array" ref="E11">_xlfn.IFS(Tableau2[[#This Row],[Montant]]&lt;200000,IF(COUNTIF(Tableau2[[Employé ]],Tableau2[[#This Row],[Employé ]])=COUNTIF($AA$2:$AA239,$AA239),IF(COUNTIF(Tableau2[[Employé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]])=COUNTIF($AA$2:$AA239,$AA239),IF(COUNTIF(Tableau2[[Employé ]],Tableau2[[#This Row],[Employé ]])=MIN(Tableau1[&gt;200000]),"En attente d'afféctation",IF(COUNTIF(Tableau2[[Employé ]],Tableau2[[#This Row],[Employé ]])=MAX(Tableau1[&gt;200000]),"Trop de dossier","")),""))</f>
        <v/>
      </c>
    </row>
    <row r="12" spans="1:5" x14ac:dyDescent="0.35">
      <c r="A12" t="s">
        <v>27</v>
      </c>
      <c r="B12">
        <v>10000</v>
      </c>
      <c r="C12" t="s">
        <v>8</v>
      </c>
      <c r="E12" t="str" cm="1">
        <f t="array" ref="E12">_xlfn.IFS(Tableau2[[#This Row],[Montant]]&lt;200000,IF(COUNTIF(Tableau2[[Employé ]],Tableau2[[#This Row],[Employé ]])=COUNTIF($AA$2:$AA240,$AA240),IF(COUNTIF(Tableau2[[Employé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]])=COUNTIF($AA$2:$AA240,$AA240),IF(COUNTIF(Tableau2[[Employé ]],Tableau2[[#This Row],[Employé ]])=MIN(Tableau1[&gt;200000]),"En attente d'afféctation",IF(COUNTIF(Tableau2[[Employé ]],Tableau2[[#This Row],[Employé ]])=MAX(Tableau1[&gt;200000]),"Trop de dossier","")),""))</f>
        <v/>
      </c>
    </row>
    <row r="13" spans="1:5" x14ac:dyDescent="0.35">
      <c r="A13" t="s">
        <v>28</v>
      </c>
      <c r="B13">
        <v>240000</v>
      </c>
      <c r="C13" t="s">
        <v>8</v>
      </c>
      <c r="E13" t="str" cm="1">
        <f t="array" ref="E13">_xlfn.IFS(Tableau2[[#This Row],[Montant]]&lt;200000,IF(COUNTIF(Tableau2[[Employé ]],Tableau2[[#This Row],[Employé ]])=COUNTIF($AA$2:$AA241,$AA241),IF(COUNTIF(Tableau2[[Employé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]])=COUNTIF($AA$2:$AA241,$AA241),IF(COUNTIF(Tableau2[[Employé ]],Tableau2[[#This Row],[Employé ]])=MIN(Tableau1[&gt;200000]),"En attente d'afféctation",IF(COUNTIF(Tableau2[[Employé ]],Tableau2[[#This Row],[Employé ]])=MAX(Tableau1[&gt;200000]),"Trop de dossier","")),""))</f>
        <v/>
      </c>
    </row>
    <row r="14" spans="1:5" x14ac:dyDescent="0.35">
      <c r="A14" t="s">
        <v>29</v>
      </c>
      <c r="B14">
        <v>10000</v>
      </c>
      <c r="C14" t="s">
        <v>10</v>
      </c>
      <c r="D14" s="6">
        <v>44940</v>
      </c>
      <c r="E14" t="str" cm="1">
        <f t="array" ref="E14">_xlfn.IFS(Tableau2[[#This Row],[Montant]]&lt;200000,IF(COUNTIF(Tableau2[[Employé ]],Tableau2[[#This Row],[Employé ]])=COUNTIF($AA$2:$AA242,$AA242),IF(COUNTIF(Tableau2[[Employé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]])=COUNTIF($AA$2:$AA242,$AA242),IF(COUNTIF(Tableau2[[Employé ]],Tableau2[[#This Row],[Employé ]])=MIN(Tableau1[&gt;200000]),"En attente d'afféctation",IF(COUNTIF(Tableau2[[Employé ]],Tableau2[[#This Row],[Employé ]])=MAX(Tableau1[&gt;200000]),"Trop de dossier","")),""))</f>
        <v/>
      </c>
    </row>
    <row r="15" spans="1:5" x14ac:dyDescent="0.35">
      <c r="A15" t="s">
        <v>30</v>
      </c>
      <c r="B15">
        <v>10000</v>
      </c>
      <c r="C15" t="s">
        <v>10</v>
      </c>
      <c r="E15" t="str" cm="1">
        <f t="array" ref="E15">_xlfn.IFS(Tableau2[[#This Row],[Montant]]&lt;200000,IF(COUNTIF(Tableau2[[Employé ]],Tableau2[[#This Row],[Employé ]])=COUNTIF($AA$2:$AA243,$AA243),IF(COUNTIF(Tableau2[[Employé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]])=COUNTIF($AA$2:$AA243,$AA243),IF(COUNTIF(Tableau2[[Employé ]],Tableau2[[#This Row],[Employé ]])=MIN(Tableau1[&gt;200000]),"En attente d'afféctation",IF(COUNTIF(Tableau2[[Employé ]],Tableau2[[#This Row],[Employé ]])=MAX(Tableau1[&gt;200000]),"Trop de dossier","")),""))</f>
        <v/>
      </c>
    </row>
    <row r="16" spans="1:5" x14ac:dyDescent="0.35">
      <c r="A16" t="s">
        <v>31</v>
      </c>
      <c r="B16">
        <v>10000</v>
      </c>
      <c r="C16" t="s">
        <v>10</v>
      </c>
      <c r="E16" t="str" cm="1">
        <f t="array" ref="E16">_xlfn.IFS(Tableau2[[#This Row],[Montant]]&lt;200000,IF(COUNTIF(Tableau2[[Employé ]],Tableau2[[#This Row],[Employé ]])=COUNTIF($AA$2:$AA244,$AA244),IF(COUNTIF(Tableau2[[Employé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]])=COUNTIF($AA$2:$AA244,$AA244),IF(COUNTIF(Tableau2[[Employé ]],Tableau2[[#This Row],[Employé ]])=MIN(Tableau1[&gt;200000]),"En attente d'afféctation",IF(COUNTIF(Tableau2[[Employé ]],Tableau2[[#This Row],[Employé ]])=MAX(Tableau1[&gt;200000]),"Trop de dossier","")),""))</f>
        <v/>
      </c>
    </row>
    <row r="17" spans="1:5" x14ac:dyDescent="0.35">
      <c r="A17" t="s">
        <v>32</v>
      </c>
      <c r="B17">
        <v>10000</v>
      </c>
      <c r="C17" t="s">
        <v>9</v>
      </c>
      <c r="E17" t="str" cm="1">
        <f t="array" ref="E17">_xlfn.IFS(Tableau2[[#This Row],[Montant]]&lt;200000,IF(COUNTIF(Tableau2[[Employé ]],Tableau2[[#This Row],[Employé ]])=COUNTIF($AA$2:$AA245,$AA245),IF(COUNTIF(Tableau2[[Employé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]])=COUNTIF($AA$2:$AA245,$AA245),IF(COUNTIF(Tableau2[[Employé ]],Tableau2[[#This Row],[Employé ]])=MIN(Tableau1[&gt;200000]),"En attente d'afféctation",IF(COUNTIF(Tableau2[[Employé ]],Tableau2[[#This Row],[Employé ]])=MAX(Tableau1[&gt;200000]),"Trop de dossier","")),""))</f>
        <v/>
      </c>
    </row>
    <row r="18" spans="1:5" x14ac:dyDescent="0.35">
      <c r="A18" t="s">
        <v>33</v>
      </c>
      <c r="B18">
        <v>10000</v>
      </c>
      <c r="C18" t="s">
        <v>9</v>
      </c>
      <c r="E18" t="str" cm="1">
        <f t="array" ref="E18">_xlfn.IFS(Tableau2[[#This Row],[Montant]]&lt;200000,IF(COUNTIF(Tableau2[[Employé ]],Tableau2[[#This Row],[Employé ]])=COUNTIF($AA$2:$AA246,$AA246),IF(COUNTIF(Tableau2[[Employé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]])=COUNTIF($AA$2:$AA246,$AA246),IF(COUNTIF(Tableau2[[Employé ]],Tableau2[[#This Row],[Employé ]])=MIN(Tableau1[&gt;200000]),"En attente d'afféctation",IF(COUNTIF(Tableau2[[Employé ]],Tableau2[[#This Row],[Employé ]])=MAX(Tableau1[&gt;200000]),"Trop de dossier","")),""))</f>
        <v/>
      </c>
    </row>
    <row r="19" spans="1:5" x14ac:dyDescent="0.35">
      <c r="A19" t="s">
        <v>34</v>
      </c>
      <c r="B19">
        <v>10000</v>
      </c>
      <c r="C19" t="s">
        <v>9</v>
      </c>
      <c r="D19" s="6">
        <v>44940</v>
      </c>
      <c r="E19" t="str" cm="1">
        <f t="array" ref="E19">_xlfn.IFS(Tableau2[[#This Row],[Montant]]&lt;200000,IF(COUNTIF(Tableau2[[Employé ]],Tableau2[[#This Row],[Employé ]])=COUNTIF($AA$2:$AA247,$AA247),IF(COUNTIF(Tableau2[[Employé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]])=COUNTIF($AA$2:$AA247,$AA247),IF(COUNTIF(Tableau2[[Employé ]],Tableau2[[#This Row],[Employé ]])=MIN(Tableau1[&gt;200000]),"En attente d'afféctation",IF(COUNTIF(Tableau2[[Employé ]],Tableau2[[#This Row],[Employé ]])=MAX(Tableau1[&gt;200000]),"Trop de dossier","")),""))</f>
        <v/>
      </c>
    </row>
    <row r="20" spans="1:5" x14ac:dyDescent="0.35">
      <c r="A20" t="s">
        <v>35</v>
      </c>
      <c r="B20">
        <v>500000</v>
      </c>
      <c r="C20" t="s">
        <v>9</v>
      </c>
      <c r="E20" t="str" cm="1">
        <f t="array" ref="E20">_xlfn.IFS(Tableau2[[#This Row],[Montant]]&lt;200000,IF(COUNTIF(Tableau2[[Employé ]],Tableau2[[#This Row],[Employé ]])=COUNTIF($AA$2:$AA248,$AA248),IF(COUNTIF(Tableau2[[Employé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]])=COUNTIF($AA$2:$AA248,$AA248),IF(COUNTIF(Tableau2[[Employé ]],Tableau2[[#This Row],[Employé ]])=MIN(Tableau1[&gt;200000]),"En attente d'afféctation",IF(COUNTIF(Tableau2[[Employé ]],Tableau2[[#This Row],[Employé ]])=MAX(Tableau1[&gt;200000]),"Trop de dossier","")),""))</f>
        <v/>
      </c>
    </row>
    <row r="21" spans="1:5" x14ac:dyDescent="0.35">
      <c r="A21" t="s">
        <v>36</v>
      </c>
      <c r="B21">
        <v>10000</v>
      </c>
      <c r="C21" t="s">
        <v>9</v>
      </c>
      <c r="E21" t="str" cm="1">
        <f t="array" ref="E21">_xlfn.IFS(Tableau2[[#This Row],[Montant]]&lt;200000,IF(COUNTIF(Tableau2[[Employé ]],Tableau2[[#This Row],[Employé ]])=COUNTIF($AA$2:$AA249,$AA249),IF(COUNTIF(Tableau2[[Employé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]])=COUNTIF($AA$2:$AA249,$AA249),IF(COUNTIF(Tableau2[[Employé ]],Tableau2[[#This Row],[Employé ]])=MIN(Tableau1[&gt;200000]),"En attente d'afféctation",IF(COUNTIF(Tableau2[[Employé ]],Tableau2[[#This Row],[Employé ]])=MAX(Tableau1[&gt;200000]),"Trop de dossier","")),""))</f>
        <v/>
      </c>
    </row>
    <row r="22" spans="1:5" x14ac:dyDescent="0.35">
      <c r="A22" t="s">
        <v>37</v>
      </c>
      <c r="B22">
        <v>10000</v>
      </c>
      <c r="C22" t="s">
        <v>11</v>
      </c>
      <c r="E22" t="str" cm="1">
        <f t="array" ref="E22">_xlfn.IFS(Tableau2[[#This Row],[Montant]]&lt;200000,IF(COUNTIF(Tableau2[[Employé ]],Tableau2[[#This Row],[Employé ]])=COUNTIF($AA$2:$AA250,$AA250),IF(COUNTIF(Tableau2[[Employé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]])=COUNTIF($AA$2:$AA250,$AA250),IF(COUNTIF(Tableau2[[Employé ]],Tableau2[[#This Row],[Employé ]])=MIN(Tableau1[&gt;200000]),"En attente d'afféctation",IF(COUNTIF(Tableau2[[Employé ]],Tableau2[[#This Row],[Employé ]])=MAX(Tableau1[&gt;200000]),"Trop de dossier","")),""))</f>
        <v/>
      </c>
    </row>
    <row r="23" spans="1:5" x14ac:dyDescent="0.35">
      <c r="A23" t="s">
        <v>38</v>
      </c>
      <c r="B23">
        <v>10000</v>
      </c>
      <c r="E23" t="str" cm="1">
        <f t="array" ref="E23">_xlfn.IFS(Tableau2[[#This Row],[Montant]]&lt;200000,IF(COUNTIF(Tableau2[[Employé ]],Tableau2[[#This Row],[Employé ]])=COUNTIF($AA$2:$AA251,$AA251),IF(COUNTIF(Tableau2[[Employé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]])=COUNTIF($AA$2:$AA251,$AA251),IF(COUNTIF(Tableau2[[Employé ]],Tableau2[[#This Row],[Employé ]])=MIN(Tableau1[&gt;200000]),"En attente d'afféctation",IF(COUNTIF(Tableau2[[Employé ]],Tableau2[[#This Row],[Employé ]])=MAX(Tableau1[&gt;200000]),"Trop de dossier","")),""))</f>
        <v>En attente d'afféctation</v>
      </c>
    </row>
    <row r="24" spans="1:5" x14ac:dyDescent="0.35">
      <c r="A24" t="s">
        <v>39</v>
      </c>
      <c r="B24">
        <v>10000</v>
      </c>
      <c r="D24" s="6">
        <v>44940</v>
      </c>
      <c r="E24" t="str" cm="1">
        <f t="array" ref="E24">_xlfn.IFS(Tableau2[[#This Row],[Montant]]&lt;200000,IF(COUNTIF(Tableau2[[Employé ]],Tableau2[[#This Row],[Employé ]])=COUNTIF($AA$2:$AA252,$AA252),IF(COUNTIF(Tableau2[[Employé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]])=COUNTIF($AA$2:$AA252,$AA252),IF(COUNTIF(Tableau2[[Employé ]],Tableau2[[#This Row],[Employé ]])=MIN(Tableau1[&gt;200000]),"En attente d'afféctation",IF(COUNTIF(Tableau2[[Employé ]],Tableau2[[#This Row],[Employé ]])=MAX(Tableau1[&gt;200000]),"Trop de dossier","")),""))</f>
        <v>En attente d'afféctation</v>
      </c>
    </row>
    <row r="25" spans="1:5" x14ac:dyDescent="0.35">
      <c r="A25" t="s">
        <v>40</v>
      </c>
      <c r="B25">
        <v>10000</v>
      </c>
      <c r="E25" t="str" cm="1">
        <f t="array" ref="E25">_xlfn.IFS(Tableau2[[#This Row],[Montant]]&lt;200000,IF(COUNTIF(Tableau2[[Employé ]],Tableau2[[#This Row],[Employé ]])=COUNTIF($AA$2:$AA253,$AA253),IF(COUNTIF(Tableau2[[Employé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]])=COUNTIF($AA$2:$AA253,$AA253),IF(COUNTIF(Tableau2[[Employé ]],Tableau2[[#This Row],[Employé ]])=MIN(Tableau1[&gt;200000]),"En attente d'afféctation",IF(COUNTIF(Tableau2[[Employé ]],Tableau2[[#This Row],[Employé ]])=MAX(Tableau1[&gt;200000]),"Trop de dossier","")),""))</f>
        <v>En attente d'afféctation</v>
      </c>
    </row>
    <row r="26" spans="1:5" x14ac:dyDescent="0.35">
      <c r="A26" t="s">
        <v>41</v>
      </c>
      <c r="B26">
        <v>2800000</v>
      </c>
      <c r="E26" t="str" cm="1">
        <f t="array" ref="E26">_xlfn.IFS(Tableau2[[#This Row],[Montant]]&lt;200000,IF(COUNTIF(Tableau2[[Employé ]],Tableau2[[#This Row],[Employé ]])=COUNTIF($AA$2:$AA254,$AA254),IF(COUNTIF(Tableau2[[Employé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]])=COUNTIF($AA$2:$AA254,$AA254),IF(COUNTIF(Tableau2[[Employé ]],Tableau2[[#This Row],[Employé ]])=MIN(Tableau1[&gt;200000]),"En attente d'afféctation",IF(COUNTIF(Tableau2[[Employé ]],Tableau2[[#This Row],[Employé ]])=MAX(Tableau1[&gt;200000]),"Trop de dossier","")),""))</f>
        <v>En attente d'afféctation</v>
      </c>
    </row>
    <row r="27" spans="1:5" x14ac:dyDescent="0.35">
      <c r="A27" t="s">
        <v>42</v>
      </c>
      <c r="B27">
        <v>10000</v>
      </c>
      <c r="D27" s="6">
        <v>44940</v>
      </c>
      <c r="E27" t="str" cm="1">
        <f t="array" ref="E27">_xlfn.IFS(Tableau2[[#This Row],[Montant]]&lt;200000,IF(COUNTIF(Tableau2[[Employé ]],Tableau2[[#This Row],[Employé ]])=COUNTIF($AA$2:$AA255,$AA255),IF(COUNTIF(Tableau2[[Employé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]])=COUNTIF($AA$2:$AA255,$AA255),IF(COUNTIF(Tableau2[[Employé ]],Tableau2[[#This Row],[Employé ]])=MIN(Tableau1[&gt;200000]),"En attente d'afféctation",IF(COUNTIF(Tableau2[[Employé ]],Tableau2[[#This Row],[Employé ]])=MAX(Tableau1[&gt;200000]),"Trop de dossier","")),""))</f>
        <v>En attente d'afféctation</v>
      </c>
    </row>
    <row r="28" spans="1:5" x14ac:dyDescent="0.35">
      <c r="A28" t="s">
        <v>43</v>
      </c>
      <c r="B28">
        <v>10000</v>
      </c>
      <c r="E28" t="str" cm="1">
        <f t="array" ref="E28">_xlfn.IFS(Tableau2[[#This Row],[Montant]]&lt;200000,IF(COUNTIF(Tableau2[[Employé ]],Tableau2[[#This Row],[Employé ]])=COUNTIF($AA$2:$AA256,$AA256),IF(COUNTIF(Tableau2[[Employé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]])=COUNTIF($AA$2:$AA256,$AA256),IF(COUNTIF(Tableau2[[Employé ]],Tableau2[[#This Row],[Employé ]])=MIN(Tableau1[&gt;200000]),"En attente d'afféctation",IF(COUNTIF(Tableau2[[Employé ]],Tableau2[[#This Row],[Employé ]])=MAX(Tableau1[&gt;200000]),"Trop de dossier","")),""))</f>
        <v>En attente d'afféctation</v>
      </c>
    </row>
    <row r="29" spans="1:5" x14ac:dyDescent="0.35">
      <c r="A29" t="s">
        <v>44</v>
      </c>
      <c r="B29">
        <v>10000</v>
      </c>
      <c r="E29" t="str" cm="1">
        <f t="array" ref="E29">_xlfn.IFS(Tableau2[[#This Row],[Montant]]&lt;200000,IF(COUNTIF(Tableau2[[Employé ]],Tableau2[[#This Row],[Employé ]])=COUNTIF($AA$2:$AA257,$AA257),IF(COUNTIF(Tableau2[[Employé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]])=COUNTIF($AA$2:$AA257,$AA257),IF(COUNTIF(Tableau2[[Employé ]],Tableau2[[#This Row],[Employé ]])=MIN(Tableau1[&gt;200000]),"En attente d'afféctation",IF(COUNTIF(Tableau2[[Employé ]],Tableau2[[#This Row],[Employé ]])=MAX(Tableau1[&gt;200000]),"Trop de dossier","")),""))</f>
        <v>En attente d'afféctation</v>
      </c>
    </row>
    <row r="30" spans="1:5" x14ac:dyDescent="0.35">
      <c r="A30" t="s">
        <v>45</v>
      </c>
      <c r="B30">
        <v>10000</v>
      </c>
      <c r="E30" t="str" cm="1">
        <f t="array" ref="E30">_xlfn.IFS(Tableau2[[#This Row],[Montant]]&lt;200000,IF(COUNTIF(Tableau2[[Employé ]],Tableau2[[#This Row],[Employé ]])=COUNTIF($AA$2:$AA258,$AA258),IF(COUNTIF(Tableau2[[Employé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]])=COUNTIF($AA$2:$AA258,$AA258),IF(COUNTIF(Tableau2[[Employé ]],Tableau2[[#This Row],[Employé ]])=MIN(Tableau1[&gt;200000]),"En attente d'afféctation",IF(COUNTIF(Tableau2[[Employé ]],Tableau2[[#This Row],[Employé ]])=MAX(Tableau1[&gt;200000]),"Trop de dossier","")),""))</f>
        <v>En attente d'afféctation</v>
      </c>
    </row>
    <row r="31" spans="1:5" x14ac:dyDescent="0.35">
      <c r="A31" t="s">
        <v>46</v>
      </c>
      <c r="B31">
        <v>10000</v>
      </c>
      <c r="E31" t="str" cm="1">
        <f t="array" ref="E31">_xlfn.IFS(Tableau2[[#This Row],[Montant]]&lt;200000,IF(COUNTIF(Tableau2[[Employé ]],Tableau2[[#This Row],[Employé ]])=COUNTIF($AA$2:$AA259,$AA259),IF(COUNTIF(Tableau2[[Employé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]])=COUNTIF($AA$2:$AA259,$AA259),IF(COUNTIF(Tableau2[[Employé ]],Tableau2[[#This Row],[Employé ]])=MIN(Tableau1[&gt;200000]),"En attente d'afféctation",IF(COUNTIF(Tableau2[[Employé ]],Tableau2[[#This Row],[Employé ]])=MAX(Tableau1[&gt;200000]),"Trop de dossier","")),""))</f>
        <v>En attente d'afféctation</v>
      </c>
    </row>
    <row r="32" spans="1:5" x14ac:dyDescent="0.35">
      <c r="A32" t="s">
        <v>47</v>
      </c>
      <c r="B32">
        <v>10000</v>
      </c>
      <c r="E32" t="str" cm="1">
        <f t="array" ref="E32">_xlfn.IFS(Tableau2[[#This Row],[Montant]]&lt;200000,IF(COUNTIF(Tableau2[[Employé ]],Tableau2[[#This Row],[Employé ]])=COUNTIF($AA$2:$AA260,$AA260),IF(COUNTIF(Tableau2[[Employé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]])=COUNTIF($AA$2:$AA260,$AA260),IF(COUNTIF(Tableau2[[Employé ]],Tableau2[[#This Row],[Employé ]])=MIN(Tableau1[&gt;200000]),"En attente d'afféctation",IF(COUNTIF(Tableau2[[Employé ]],Tableau2[[#This Row],[Employé ]])=MAX(Tableau1[&gt;200000]),"Trop de dossier","")),""))</f>
        <v>En attente d'afféctation</v>
      </c>
    </row>
    <row r="33" spans="1:5" x14ac:dyDescent="0.35">
      <c r="A33" t="s">
        <v>48</v>
      </c>
      <c r="B33">
        <v>10000</v>
      </c>
      <c r="D33" s="6">
        <v>44940</v>
      </c>
      <c r="E33" t="str" cm="1">
        <f t="array" ref="E33">_xlfn.IFS(Tableau2[[#This Row],[Montant]]&lt;200000,IF(COUNTIF(Tableau2[[Employé ]],Tableau2[[#This Row],[Employé ]])=COUNTIF($AA$2:$AA261,$AA261),IF(COUNTIF(Tableau2[[Employé ]],Tableau2[[#This Row],[Employé ]])=MIN(Tableau1[&lt;200000]),"En attente d'afféctation",IF(COUNTIF(Tableau2[[Employé ]],Tableau2[[#This Row],[Employé ]])=MAX(Tableau1[&lt;200000]),"Trop de dossier","")),""),Tableau2[[#This Row],[Montant]]&gt;200000,IF(COUNTIF(Tableau2[[Employé ]],Tableau2[[#This Row],[Employé ]])=COUNTIF($AA$2:$AA261,$AA261),IF(COUNTIF(Tableau2[[Employé ]],Tableau2[[#This Row],[Employé ]])=MIN(Tableau1[&gt;200000]),"En attente d'afféctation",IF(COUNTIF(Tableau2[[Employé ]],Tableau2[[#This Row],[Employé ]])=MAX(Tableau1[&gt;200000]),"Trop de dossier","")),""))</f>
        <v>En attente d'afféctation</v>
      </c>
    </row>
  </sheetData>
  <phoneticPr fontId="5" type="noConversion"/>
  <conditionalFormatting sqref="A1">
    <cfRule type="duplicateValues" dxfId="10" priority="1"/>
    <cfRule type="duplicateValues" dxfId="9" priority="2"/>
  </conditionalFormatting>
  <conditionalFormatting sqref="A1">
    <cfRule type="duplicateValues" dxfId="8" priority="3"/>
  </conditionalFormatting>
  <pageMargins left="0.7" right="0.7" top="0.75" bottom="0.75" header="0.3" footer="0.3"/>
  <pageSetup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Récap!$A$2:$A$9</xm:f>
          </x14:formula1>
          <xm:sqref>C2:C33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</vt:lpstr>
      <vt:lpstr>LISTE</vt:lpstr>
    </vt:vector>
  </TitlesOfParts>
  <Company>AXA ALGERIE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Abderrahmane HAMADAS</cp:lastModifiedBy>
  <dcterms:created xsi:type="dcterms:W3CDTF">2023-01-13T11:20:41Z</dcterms:created>
  <dcterms:modified xsi:type="dcterms:W3CDTF">2023-01-15T21:57:33Z</dcterms:modified>
</cp:coreProperties>
</file>