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.esat\Desktop\"/>
    </mc:Choice>
  </mc:AlternateContent>
  <bookViews>
    <workbookView xWindow="0" yWindow="0" windowWidth="20490" windowHeight="7455" activeTab="1"/>
  </bookViews>
  <sheets>
    <sheet name="Heures" sheetId="1" r:id="rId1"/>
    <sheet name="PDT A" sheetId="4" r:id="rId2"/>
    <sheet name="Indicateur " sheetId="5" r:id="rId3"/>
    <sheet name="Feuil6" sheetId="6" r:id="rId4"/>
  </sheets>
  <definedNames>
    <definedName name="heures">Heures!$A$1:$G$15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4" l="1"/>
  <c r="P3" i="4"/>
  <c r="K3" i="4"/>
  <c r="J3" i="4"/>
  <c r="H4" i="4"/>
  <c r="Q4" i="4" s="1"/>
  <c r="H3" i="4"/>
  <c r="K5" i="4"/>
  <c r="J5" i="4"/>
  <c r="G5" i="4"/>
  <c r="A5" i="4"/>
  <c r="A8" i="1"/>
  <c r="A9" i="1"/>
  <c r="A10" i="1"/>
  <c r="A11" i="1" s="1"/>
  <c r="A12" i="1" s="1"/>
  <c r="A13" i="1" s="1"/>
  <c r="A14" i="1" s="1"/>
  <c r="A15" i="1" s="1"/>
  <c r="G6" i="1"/>
  <c r="G7" i="1"/>
  <c r="D6" i="1"/>
  <c r="D7" i="1"/>
  <c r="G5" i="1"/>
  <c r="G4" i="1"/>
  <c r="G3" i="1"/>
  <c r="B3" i="6" l="1"/>
  <c r="G3" i="6"/>
  <c r="K3" i="6"/>
  <c r="L3" i="6"/>
  <c r="M3" i="6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F5" i="6"/>
  <c r="I5" i="6"/>
  <c r="L5" i="6"/>
  <c r="D4" i="1"/>
  <c r="D5" i="1"/>
  <c r="D3" i="1"/>
  <c r="A3" i="1"/>
  <c r="H5" i="4"/>
  <c r="Q5" i="4" s="1"/>
  <c r="K4" i="4"/>
  <c r="P4" i="4" s="1"/>
  <c r="J4" i="4"/>
  <c r="A4" i="4"/>
  <c r="G4" i="4"/>
  <c r="G3" i="4"/>
  <c r="A3" i="4"/>
  <c r="P5" i="4" l="1"/>
  <c r="B5" i="5"/>
  <c r="B4" i="5"/>
  <c r="B3" i="5"/>
  <c r="A4" i="1"/>
  <c r="A5" i="1" s="1"/>
  <c r="A6" i="1" s="1"/>
  <c r="A7" i="1" s="1"/>
</calcChain>
</file>

<file path=xl/sharedStrings.xml><?xml version="1.0" encoding="utf-8"?>
<sst xmlns="http://schemas.openxmlformats.org/spreadsheetml/2006/main" count="61" uniqueCount="43">
  <si>
    <t xml:space="preserve">Heures par ateliers </t>
  </si>
  <si>
    <t xml:space="preserve">M gourmet </t>
  </si>
  <si>
    <t xml:space="preserve">M coffret cadeau </t>
  </si>
  <si>
    <t xml:space="preserve">Matin </t>
  </si>
  <si>
    <t>Après-midi</t>
  </si>
  <si>
    <t>PF</t>
  </si>
  <si>
    <t>Réf.</t>
  </si>
  <si>
    <t>Désignation</t>
  </si>
  <si>
    <t>nombre de cartons</t>
  </si>
  <si>
    <t>nombre d'étuis</t>
  </si>
  <si>
    <t>Pour le</t>
  </si>
  <si>
    <t>Etat</t>
  </si>
  <si>
    <t>HS</t>
  </si>
  <si>
    <t xml:space="preserve">ballotin truffes </t>
  </si>
  <si>
    <t>soldé</t>
  </si>
  <si>
    <t>14XCART0009065</t>
  </si>
  <si>
    <t>0017</t>
  </si>
  <si>
    <t>Café étui rouge</t>
  </si>
  <si>
    <t>9140</t>
  </si>
  <si>
    <t>coffret paques 10 truffres</t>
  </si>
  <si>
    <t>2158</t>
  </si>
  <si>
    <t>étui crêpes PARIS</t>
  </si>
  <si>
    <t>9072</t>
  </si>
  <si>
    <t>mini ballotins 4 truffres</t>
  </si>
  <si>
    <t>Date de reception</t>
  </si>
  <si>
    <t>Soldé le</t>
  </si>
  <si>
    <r>
      <t>Date de livraison</t>
    </r>
    <r>
      <rPr>
        <sz val="14"/>
        <color rgb="FF000000"/>
        <rFont val="Calibri"/>
        <family val="2"/>
      </rPr>
      <t xml:space="preserve"> </t>
    </r>
    <r>
      <rPr>
        <sz val="12"/>
        <color rgb="FF000000"/>
        <rFont val="Calibri"/>
        <family val="2"/>
      </rPr>
      <t xml:space="preserve">Date/Qté/N° BL </t>
    </r>
  </si>
  <si>
    <t>Quantité livrée</t>
  </si>
  <si>
    <t>N°BL</t>
  </si>
  <si>
    <t xml:space="preserve">BL 9977 - </t>
  </si>
  <si>
    <t>date début prod</t>
  </si>
  <si>
    <t>Matin</t>
  </si>
  <si>
    <t>Total</t>
  </si>
  <si>
    <t xml:space="preserve">Nombre d'heure pour un carton </t>
  </si>
  <si>
    <t>Nombre de jour moyen production totale</t>
  </si>
  <si>
    <t xml:space="preserve">Nombre de jour moyen pour un carton </t>
  </si>
  <si>
    <t>nombre heures necessaire</t>
  </si>
  <si>
    <t>total</t>
  </si>
  <si>
    <t xml:space="preserve">Apres midi </t>
  </si>
  <si>
    <t>Coffre gourmand</t>
  </si>
  <si>
    <t xml:space="preserve">nombre jour de production </t>
  </si>
  <si>
    <t>PDT A</t>
  </si>
  <si>
    <t>Commande PDT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</si>
</sst>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mm/dd/yyyy"/>
  </numFmts>
  <fonts count="12" x14ac:knownFonts="1">
    <font>
      <sz val="11"/>
      <color theme="1"/>
      <name val="Calibri"/>
      <family val="2"/>
      <scheme val="minor"/>
    </font>
    <font>
      <sz val="22"/>
      <color rgb="FF000000"/>
      <name val="Calibri"/>
      <family val="2"/>
      <charset val="1"/>
    </font>
    <font>
      <b/>
      <sz val="22"/>
      <color rgb="FFFF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CC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165" fontId="9" fillId="3" borderId="2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wrapText="1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wrapText="1"/>
    </xf>
    <xf numFmtId="0" fontId="0" fillId="0" borderId="0" xfId="0" applyFill="1"/>
    <xf numFmtId="0" fontId="7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/>
    </xf>
    <xf numFmtId="164" fontId="8" fillId="5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wrapText="1"/>
    </xf>
    <xf numFmtId="0" fontId="9" fillId="5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165" fontId="9" fillId="0" borderId="2" xfId="0" applyNumberFormat="1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/>
    <xf numFmtId="14" fontId="0" fillId="0" borderId="0" xfId="0" applyNumberFormat="1" applyAlignment="1"/>
    <xf numFmtId="0" fontId="0" fillId="0" borderId="1" xfId="0" applyBorder="1"/>
    <xf numFmtId="14" fontId="0" fillId="0" borderId="1" xfId="0" applyNumberFormat="1" applyBorder="1" applyAlignment="1"/>
    <xf numFmtId="0" fontId="0" fillId="0" borderId="0" xfId="0" applyAlignment="1">
      <alignment horizontal="right"/>
    </xf>
    <xf numFmtId="0" fontId="0" fillId="0" borderId="1" xfId="0" applyNumberFormat="1" applyBorder="1" applyAlignment="1"/>
    <xf numFmtId="14" fontId="0" fillId="0" borderId="4" xfId="0" applyNumberFormat="1" applyBorder="1" applyAlignment="1"/>
    <xf numFmtId="0" fontId="2" fillId="0" borderId="0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0" xfId="0" applyNumberFormat="1"/>
    <xf numFmtId="0" fontId="0" fillId="0" borderId="7" xfId="0" applyBorder="1"/>
    <xf numFmtId="14" fontId="0" fillId="0" borderId="7" xfId="0" applyNumberFormat="1" applyBorder="1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12" xfId="0" applyNumberFormat="1" applyBorder="1"/>
    <xf numFmtId="0" fontId="0" fillId="0" borderId="1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wrapText="1"/>
    </xf>
    <xf numFmtId="164" fontId="8" fillId="7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left" vertical="center" wrapText="1"/>
    </xf>
    <xf numFmtId="165" fontId="9" fillId="6" borderId="2" xfId="0" applyNumberFormat="1" applyFont="1" applyFill="1" applyBorder="1" applyAlignment="1">
      <alignment horizontal="left" vertical="center" wrapText="1"/>
    </xf>
    <xf numFmtId="14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0" fillId="8" borderId="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/>
    </xf>
    <xf numFmtId="49" fontId="6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/>
    </xf>
    <xf numFmtId="49" fontId="6" fillId="7" borderId="1" xfId="0" applyNumberFormat="1" applyFont="1" applyFill="1" applyBorder="1" applyAlignment="1">
      <alignment horizontal="center"/>
    </xf>
    <xf numFmtId="164" fontId="8" fillId="8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wrapText="1"/>
    </xf>
    <xf numFmtId="0" fontId="0" fillId="7" borderId="2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0" fontId="9" fillId="8" borderId="1" xfId="0" applyFont="1" applyFill="1" applyBorder="1" applyAlignment="1">
      <alignment horizontal="left" wrapText="1"/>
    </xf>
    <xf numFmtId="0" fontId="0" fillId="8" borderId="0" xfId="0" applyFill="1"/>
    <xf numFmtId="0" fontId="7" fillId="7" borderId="1" xfId="0" applyFont="1" applyFill="1" applyBorder="1" applyAlignment="1">
      <alignment horizontal="left" wrapText="1"/>
    </xf>
    <xf numFmtId="16" fontId="9" fillId="8" borderId="1" xfId="0" applyNumberFormat="1" applyFont="1" applyFill="1" applyBorder="1" applyAlignment="1">
      <alignment horizontal="left" wrapText="1"/>
    </xf>
    <xf numFmtId="0" fontId="0" fillId="0" borderId="0" xfId="0" applyNumberFormat="1" applyAlignment="1">
      <alignment vertical="center"/>
    </xf>
    <xf numFmtId="0" fontId="10" fillId="0" borderId="0" xfId="0" applyFont="1" applyAlignment="1">
      <alignment wrapText="1"/>
    </xf>
    <xf numFmtId="0" fontId="5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B1" sqref="B1:D1"/>
    </sheetView>
  </sheetViews>
  <sheetFormatPr baseColWidth="10" defaultRowHeight="15" x14ac:dyDescent="0.25"/>
  <cols>
    <col min="1" max="1" width="12.85546875" customWidth="1"/>
    <col min="2" max="2" width="10.42578125" bestFit="1" customWidth="1"/>
    <col min="3" max="4" width="10.42578125" customWidth="1"/>
    <col min="5" max="5" width="10.85546875" hidden="1" customWidth="1"/>
    <col min="6" max="6" width="11" hidden="1" customWidth="1"/>
    <col min="7" max="7" width="0" hidden="1" customWidth="1"/>
  </cols>
  <sheetData>
    <row r="1" spans="1:11" x14ac:dyDescent="0.25">
      <c r="A1" s="46"/>
      <c r="B1" s="54" t="s">
        <v>41</v>
      </c>
      <c r="C1" s="59"/>
      <c r="D1" s="60"/>
      <c r="E1" s="55" t="s">
        <v>39</v>
      </c>
      <c r="F1" s="55"/>
      <c r="G1" s="56"/>
    </row>
    <row r="2" spans="1:11" x14ac:dyDescent="0.25">
      <c r="A2" s="46"/>
      <c r="B2" s="49" t="s">
        <v>3</v>
      </c>
      <c r="C2" s="37" t="s">
        <v>38</v>
      </c>
      <c r="D2" s="50" t="s">
        <v>32</v>
      </c>
      <c r="E2" s="48" t="s">
        <v>3</v>
      </c>
      <c r="F2" s="37" t="s">
        <v>38</v>
      </c>
      <c r="G2" s="50" t="s">
        <v>32</v>
      </c>
      <c r="H2" s="33"/>
    </row>
    <row r="3" spans="1:11" x14ac:dyDescent="0.25">
      <c r="A3" s="47">
        <f>DATE(2018,3,14)</f>
        <v>43173</v>
      </c>
      <c r="B3" s="49">
        <v>4</v>
      </c>
      <c r="C3" s="37">
        <v>8</v>
      </c>
      <c r="D3" s="50">
        <f>B3*4+C3*3</f>
        <v>40</v>
      </c>
      <c r="E3" s="48">
        <v>4</v>
      </c>
      <c r="F3" s="37">
        <v>8</v>
      </c>
      <c r="G3" s="50">
        <f>E3*4+F3*3</f>
        <v>40</v>
      </c>
      <c r="I3" s="45"/>
    </row>
    <row r="4" spans="1:11" ht="18.75" x14ac:dyDescent="0.25">
      <c r="A4" s="47">
        <f>A3+1</f>
        <v>43174</v>
      </c>
      <c r="B4" s="49">
        <v>7</v>
      </c>
      <c r="C4" s="37">
        <v>5</v>
      </c>
      <c r="D4" s="50">
        <f t="shared" ref="D4:D7" si="0">B4*4+C4*3</f>
        <v>43</v>
      </c>
      <c r="E4" s="48">
        <v>7</v>
      </c>
      <c r="F4" s="37">
        <v>5</v>
      </c>
      <c r="G4" s="50">
        <f t="shared" ref="G4:G7" si="1">E4*4+F4*3</f>
        <v>43</v>
      </c>
      <c r="I4" s="34"/>
      <c r="K4" s="95"/>
    </row>
    <row r="5" spans="1:11" x14ac:dyDescent="0.25">
      <c r="A5" s="47">
        <f t="shared" ref="A5:A15" si="2">A4+1</f>
        <v>43175</v>
      </c>
      <c r="B5" s="49">
        <v>7</v>
      </c>
      <c r="C5" s="37">
        <v>7</v>
      </c>
      <c r="D5" s="50">
        <f t="shared" si="0"/>
        <v>49</v>
      </c>
      <c r="E5" s="48">
        <v>7</v>
      </c>
      <c r="F5" s="37">
        <v>7</v>
      </c>
      <c r="G5" s="50">
        <f t="shared" si="1"/>
        <v>49</v>
      </c>
      <c r="I5" s="45"/>
      <c r="K5" s="94"/>
    </row>
    <row r="6" spans="1:11" x14ac:dyDescent="0.25">
      <c r="A6" s="47">
        <f t="shared" si="2"/>
        <v>43176</v>
      </c>
      <c r="B6" s="49"/>
      <c r="C6" s="37"/>
      <c r="D6" s="50">
        <f t="shared" si="0"/>
        <v>0</v>
      </c>
      <c r="E6" s="48"/>
      <c r="F6" s="37"/>
      <c r="G6" s="50">
        <f t="shared" si="1"/>
        <v>0</v>
      </c>
      <c r="K6" s="94"/>
    </row>
    <row r="7" spans="1:11" x14ac:dyDescent="0.25">
      <c r="A7" s="47">
        <f t="shared" si="2"/>
        <v>43177</v>
      </c>
      <c r="B7" s="49"/>
      <c r="C7" s="37"/>
      <c r="D7" s="50">
        <f t="shared" si="0"/>
        <v>0</v>
      </c>
      <c r="E7" s="48"/>
      <c r="F7" s="37"/>
      <c r="G7" s="50">
        <f t="shared" si="1"/>
        <v>0</v>
      </c>
      <c r="K7" s="8"/>
    </row>
    <row r="8" spans="1:11" x14ac:dyDescent="0.25">
      <c r="A8" s="47">
        <f t="shared" si="2"/>
        <v>43178</v>
      </c>
      <c r="B8" s="49"/>
      <c r="C8" s="37"/>
      <c r="D8" s="50"/>
      <c r="E8" s="48"/>
      <c r="F8" s="37"/>
      <c r="G8" s="50"/>
    </row>
    <row r="9" spans="1:11" x14ac:dyDescent="0.25">
      <c r="A9" s="47">
        <f t="shared" si="2"/>
        <v>43179</v>
      </c>
      <c r="B9" s="49"/>
      <c r="C9" s="37"/>
      <c r="D9" s="50"/>
      <c r="E9" s="48"/>
      <c r="F9" s="37"/>
      <c r="G9" s="50"/>
    </row>
    <row r="10" spans="1:11" x14ac:dyDescent="0.25">
      <c r="A10" s="47">
        <f t="shared" si="2"/>
        <v>43180</v>
      </c>
      <c r="B10" s="49"/>
      <c r="C10" s="37"/>
      <c r="D10" s="50"/>
      <c r="E10" s="48"/>
      <c r="F10" s="37"/>
      <c r="G10" s="50"/>
    </row>
    <row r="11" spans="1:11" x14ac:dyDescent="0.25">
      <c r="A11" s="47">
        <f t="shared" si="2"/>
        <v>43181</v>
      </c>
      <c r="B11" s="49"/>
      <c r="C11" s="37"/>
      <c r="D11" s="50"/>
      <c r="E11" s="48"/>
      <c r="F11" s="37"/>
      <c r="G11" s="57"/>
    </row>
    <row r="12" spans="1:11" x14ac:dyDescent="0.25">
      <c r="A12" s="47">
        <f t="shared" si="2"/>
        <v>43182</v>
      </c>
      <c r="B12" s="49"/>
      <c r="C12" s="37"/>
      <c r="D12" s="50"/>
      <c r="E12" s="48"/>
      <c r="F12" s="37"/>
      <c r="G12" s="50"/>
    </row>
    <row r="13" spans="1:11" x14ac:dyDescent="0.25">
      <c r="A13" s="47">
        <f t="shared" si="2"/>
        <v>43183</v>
      </c>
      <c r="B13" s="49"/>
      <c r="C13" s="37"/>
      <c r="D13" s="50"/>
      <c r="E13" s="48"/>
      <c r="F13" s="37"/>
      <c r="G13" s="50"/>
    </row>
    <row r="14" spans="1:11" x14ac:dyDescent="0.25">
      <c r="A14" s="47">
        <f t="shared" si="2"/>
        <v>43184</v>
      </c>
      <c r="B14" s="49"/>
      <c r="C14" s="37"/>
      <c r="D14" s="50"/>
      <c r="E14" s="48"/>
      <c r="F14" s="37"/>
      <c r="G14" s="50"/>
    </row>
    <row r="15" spans="1:11" ht="15.75" thickBot="1" x14ac:dyDescent="0.3">
      <c r="A15" s="47">
        <f t="shared" si="2"/>
        <v>43185</v>
      </c>
      <c r="B15" s="51"/>
      <c r="C15" s="52"/>
      <c r="D15" s="53"/>
      <c r="E15" s="58"/>
      <c r="F15" s="52"/>
      <c r="G15" s="53"/>
    </row>
  </sheetData>
  <mergeCells count="2">
    <mergeCell ref="B1:D1"/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topLeftCell="H1" workbookViewId="0">
      <selection activeCell="C1" sqref="C1:K1"/>
    </sheetView>
  </sheetViews>
  <sheetFormatPr baseColWidth="10" defaultColWidth="9.140625" defaultRowHeight="15" x14ac:dyDescent="0.25"/>
  <cols>
    <col min="1" max="1" width="22" hidden="1" customWidth="1"/>
    <col min="2" max="3" width="8.7109375" hidden="1" customWidth="1"/>
    <col min="4" max="4" width="27.42578125" hidden="1" customWidth="1"/>
    <col min="5" max="5" width="9.85546875" hidden="1" customWidth="1"/>
    <col min="6" max="6" width="10.28515625" hidden="1" customWidth="1"/>
    <col min="7" max="7" width="15.5703125" hidden="1" customWidth="1"/>
    <col min="8" max="8" width="15.5703125" customWidth="1"/>
    <col min="9" max="9" width="8.7109375" hidden="1" customWidth="1"/>
    <col min="10" max="10" width="10.7109375" hidden="1" customWidth="1"/>
    <col min="11" max="11" width="20.5703125" bestFit="1" customWidth="1"/>
    <col min="12" max="12" width="11.42578125" hidden="1" customWidth="1"/>
    <col min="13" max="13" width="8.140625" hidden="1" customWidth="1"/>
    <col min="14" max="14" width="14.85546875" hidden="1" customWidth="1"/>
    <col min="15" max="15" width="8.7109375" customWidth="1"/>
    <col min="16" max="16" width="15.5703125" customWidth="1"/>
    <col min="17" max="17" width="10.7109375" bestFit="1" customWidth="1"/>
    <col min="18" max="1029" width="8.7109375" customWidth="1"/>
  </cols>
  <sheetData>
    <row r="1" spans="1:17" ht="28.5" x14ac:dyDescent="0.45">
      <c r="B1" s="1"/>
      <c r="C1" s="42" t="s">
        <v>42</v>
      </c>
      <c r="D1" s="42"/>
      <c r="E1" s="42"/>
      <c r="F1" s="42"/>
      <c r="G1" s="42"/>
      <c r="H1" s="42"/>
      <c r="I1" s="42"/>
      <c r="J1" s="42"/>
      <c r="K1" s="42"/>
      <c r="L1" s="32"/>
      <c r="M1" s="32"/>
    </row>
    <row r="2" spans="1:17" ht="63" x14ac:dyDescent="0.25">
      <c r="A2" s="2" t="s">
        <v>24</v>
      </c>
      <c r="B2" s="2" t="s">
        <v>5</v>
      </c>
      <c r="C2" s="2" t="s">
        <v>6</v>
      </c>
      <c r="D2" s="2" t="s">
        <v>7</v>
      </c>
      <c r="E2" s="3" t="s">
        <v>8</v>
      </c>
      <c r="F2" s="3" t="s">
        <v>9</v>
      </c>
      <c r="G2" s="2" t="s">
        <v>10</v>
      </c>
      <c r="H2" s="3" t="s">
        <v>30</v>
      </c>
      <c r="I2" s="2" t="s">
        <v>11</v>
      </c>
      <c r="J2" s="31" t="s">
        <v>25</v>
      </c>
      <c r="K2" s="4" t="s">
        <v>26</v>
      </c>
      <c r="L2" s="4" t="s">
        <v>27</v>
      </c>
      <c r="M2" s="4" t="s">
        <v>28</v>
      </c>
      <c r="N2" s="2" t="s">
        <v>12</v>
      </c>
      <c r="P2" s="96" t="s">
        <v>40</v>
      </c>
      <c r="Q2" s="97" t="s">
        <v>36</v>
      </c>
    </row>
    <row r="3" spans="1:17" ht="21" x14ac:dyDescent="0.25">
      <c r="A3" s="61">
        <f>DATE(2018,2,25)</f>
        <v>43156</v>
      </c>
      <c r="B3" s="62"/>
      <c r="C3" s="62">
        <v>9065</v>
      </c>
      <c r="D3" s="63" t="s">
        <v>13</v>
      </c>
      <c r="E3" s="62">
        <v>40</v>
      </c>
      <c r="F3" s="62">
        <v>480</v>
      </c>
      <c r="G3" s="64">
        <f>DATE(2018,3,23)</f>
        <v>43182</v>
      </c>
      <c r="H3" s="64">
        <f>DATE(2018,3,14)</f>
        <v>43173</v>
      </c>
      <c r="I3" s="65" t="s">
        <v>14</v>
      </c>
      <c r="J3" s="66">
        <f>DATE(2018,3,16)</f>
        <v>43175</v>
      </c>
      <c r="K3" s="66">
        <f>DATE(2018,3,16)</f>
        <v>43175</v>
      </c>
      <c r="L3" s="67">
        <v>40</v>
      </c>
      <c r="M3" s="68" t="s">
        <v>29</v>
      </c>
      <c r="N3" s="7" t="s">
        <v>15</v>
      </c>
      <c r="P3">
        <f>_xlfn.DAYS(K3,H3)</f>
        <v>2</v>
      </c>
      <c r="Q3" s="94">
        <f>VLOOKUP(H3,heures,4,FALSE)</f>
        <v>40</v>
      </c>
    </row>
    <row r="4" spans="1:17" ht="21" x14ac:dyDescent="0.25">
      <c r="A4" s="61">
        <f>DATE(2018,2,28)</f>
        <v>43159</v>
      </c>
      <c r="B4" s="62"/>
      <c r="C4" s="62">
        <v>9065</v>
      </c>
      <c r="D4" s="63" t="s">
        <v>13</v>
      </c>
      <c r="E4" s="62">
        <v>40</v>
      </c>
      <c r="F4" s="62">
        <v>480</v>
      </c>
      <c r="G4" s="64">
        <f>DATE(2018,3,23)</f>
        <v>43182</v>
      </c>
      <c r="H4" s="64">
        <f>DATE(2018,3,16)</f>
        <v>43175</v>
      </c>
      <c r="I4" s="65" t="s">
        <v>14</v>
      </c>
      <c r="J4" s="66">
        <f>DATE(2018,3,28)</f>
        <v>43187</v>
      </c>
      <c r="K4" s="66">
        <f>DATE(2018,3,28)</f>
        <v>43187</v>
      </c>
      <c r="L4" s="67">
        <v>40</v>
      </c>
      <c r="M4" s="68" t="s">
        <v>29</v>
      </c>
      <c r="N4" s="6" t="s">
        <v>29</v>
      </c>
      <c r="P4">
        <f>_xlfn.DAYS(K4,H4)</f>
        <v>12</v>
      </c>
      <c r="Q4" s="94">
        <f>VLOOKUP(H4,Heures!A2:G16,4,FALSE)</f>
        <v>49</v>
      </c>
    </row>
    <row r="5" spans="1:17" s="8" customFormat="1" ht="21" x14ac:dyDescent="0.25">
      <c r="A5" s="69">
        <f>DATE(2018,3,30)</f>
        <v>43189</v>
      </c>
      <c r="B5" s="70"/>
      <c r="C5" s="71" t="s">
        <v>16</v>
      </c>
      <c r="D5" s="72" t="s">
        <v>17</v>
      </c>
      <c r="E5" s="70">
        <v>80</v>
      </c>
      <c r="F5" s="70">
        <v>960</v>
      </c>
      <c r="G5" s="64">
        <f>DATE(2018,3,23)</f>
        <v>43182</v>
      </c>
      <c r="H5" s="64">
        <f>DATE(2018,3,15)</f>
        <v>43174</v>
      </c>
      <c r="I5" s="73" t="s">
        <v>14</v>
      </c>
      <c r="J5" s="66">
        <f>DATE(2018,4,5)</f>
        <v>43195</v>
      </c>
      <c r="K5" s="66">
        <f>DATE(2018,4,5)</f>
        <v>43195</v>
      </c>
      <c r="L5" s="74">
        <v>40</v>
      </c>
      <c r="M5" s="68" t="s">
        <v>29</v>
      </c>
      <c r="N5" s="6" t="s">
        <v>29</v>
      </c>
      <c r="P5">
        <f>_xlfn.DAYS(K5,H5)</f>
        <v>21</v>
      </c>
      <c r="Q5" s="8">
        <f>VLOOKUP(H5,Heures!A2:D8,4,FALSE)</f>
        <v>43</v>
      </c>
    </row>
    <row r="6" spans="1:17" ht="21" x14ac:dyDescent="0.35">
      <c r="A6" s="75"/>
      <c r="B6" s="75">
        <v>5724</v>
      </c>
      <c r="C6" s="76" t="s">
        <v>18</v>
      </c>
      <c r="D6" s="77" t="s">
        <v>19</v>
      </c>
      <c r="E6" s="75">
        <v>80</v>
      </c>
      <c r="F6" s="75">
        <v>320</v>
      </c>
      <c r="G6" s="78">
        <v>43182</v>
      </c>
      <c r="H6" s="78"/>
      <c r="I6" s="79"/>
      <c r="J6" s="79"/>
      <c r="K6" s="80"/>
      <c r="L6" s="80"/>
      <c r="M6" s="80"/>
      <c r="N6" s="12"/>
    </row>
    <row r="7" spans="1:17" ht="21" x14ac:dyDescent="0.35">
      <c r="A7" s="81"/>
      <c r="B7" s="81">
        <v>5725</v>
      </c>
      <c r="C7" s="82" t="s">
        <v>20</v>
      </c>
      <c r="D7" s="72" t="s">
        <v>21</v>
      </c>
      <c r="E7" s="81">
        <v>200</v>
      </c>
      <c r="F7" s="81">
        <v>2400</v>
      </c>
      <c r="G7" s="83">
        <v>43189</v>
      </c>
      <c r="H7" s="83"/>
      <c r="I7" s="79"/>
      <c r="J7" s="79"/>
      <c r="K7" s="84"/>
      <c r="L7" s="84"/>
      <c r="M7" s="84"/>
      <c r="N7" s="15"/>
    </row>
    <row r="8" spans="1:17" ht="21" x14ac:dyDescent="0.35">
      <c r="A8" s="75"/>
      <c r="B8" s="75"/>
      <c r="C8" s="76" t="s">
        <v>22</v>
      </c>
      <c r="D8" s="77" t="s">
        <v>23</v>
      </c>
      <c r="E8" s="75">
        <v>20</v>
      </c>
      <c r="F8" s="75">
        <v>360</v>
      </c>
      <c r="G8" s="78">
        <v>43189</v>
      </c>
      <c r="H8" s="78"/>
      <c r="I8" s="79"/>
      <c r="J8" s="85"/>
      <c r="K8" s="68"/>
      <c r="L8" s="68"/>
      <c r="M8" s="68"/>
      <c r="N8" s="7"/>
    </row>
    <row r="9" spans="1:17" ht="21" x14ac:dyDescent="0.35">
      <c r="A9" s="81"/>
      <c r="B9" s="81">
        <v>5731</v>
      </c>
      <c r="C9" s="82" t="s">
        <v>20</v>
      </c>
      <c r="D9" s="72" t="s">
        <v>21</v>
      </c>
      <c r="E9" s="81">
        <v>200</v>
      </c>
      <c r="F9" s="81">
        <v>2400</v>
      </c>
      <c r="G9" s="64">
        <v>43196</v>
      </c>
      <c r="H9" s="64"/>
      <c r="I9" s="79"/>
      <c r="J9" s="79"/>
      <c r="K9" s="84"/>
      <c r="L9" s="84"/>
      <c r="M9" s="84"/>
      <c r="N9" s="5"/>
    </row>
    <row r="10" spans="1:17" ht="21" x14ac:dyDescent="0.35">
      <c r="A10" s="75"/>
      <c r="B10" s="75"/>
      <c r="C10" s="76"/>
      <c r="D10" s="77"/>
      <c r="E10" s="75"/>
      <c r="F10" s="75"/>
      <c r="G10" s="78"/>
      <c r="H10" s="78"/>
      <c r="I10" s="79"/>
      <c r="J10" s="79"/>
      <c r="K10" s="86"/>
      <c r="L10" s="86"/>
      <c r="M10" s="86"/>
      <c r="N10" s="7"/>
    </row>
    <row r="11" spans="1:17" s="20" customFormat="1" ht="21" x14ac:dyDescent="0.35">
      <c r="A11" s="87"/>
      <c r="B11" s="88"/>
      <c r="C11" s="89"/>
      <c r="D11" s="72"/>
      <c r="E11" s="88"/>
      <c r="F11" s="88"/>
      <c r="G11" s="83"/>
      <c r="H11" s="83"/>
      <c r="I11" s="79"/>
      <c r="J11" s="79"/>
      <c r="K11" s="90"/>
      <c r="L11" s="90"/>
      <c r="M11" s="90"/>
      <c r="N11" s="19"/>
    </row>
    <row r="12" spans="1:17" ht="21" x14ac:dyDescent="0.35">
      <c r="A12" s="70"/>
      <c r="B12" s="75"/>
      <c r="C12" s="76"/>
      <c r="D12" s="72"/>
      <c r="E12" s="75"/>
      <c r="F12" s="75"/>
      <c r="G12" s="78"/>
      <c r="H12" s="78"/>
      <c r="I12" s="79"/>
      <c r="J12" s="79"/>
      <c r="K12" s="90"/>
      <c r="L12" s="90"/>
      <c r="M12" s="90"/>
      <c r="N12" s="7"/>
    </row>
    <row r="13" spans="1:17" s="20" customFormat="1" ht="21" x14ac:dyDescent="0.35">
      <c r="A13" s="91"/>
      <c r="B13" s="88"/>
      <c r="C13" s="88"/>
      <c r="D13" s="92"/>
      <c r="E13" s="88"/>
      <c r="F13" s="88"/>
      <c r="G13" s="83"/>
      <c r="H13" s="83"/>
      <c r="I13" s="79"/>
      <c r="J13" s="79"/>
      <c r="K13" s="93"/>
      <c r="L13" s="93"/>
      <c r="M13" s="93"/>
      <c r="N13" s="19"/>
    </row>
    <row r="14" spans="1:17" ht="21" x14ac:dyDescent="0.35">
      <c r="A14" s="91"/>
      <c r="B14" s="75"/>
      <c r="C14" s="75"/>
      <c r="D14" s="72"/>
      <c r="E14" s="75"/>
      <c r="F14" s="75"/>
      <c r="G14" s="78"/>
      <c r="H14" s="78"/>
      <c r="I14" s="79"/>
      <c r="J14" s="79"/>
      <c r="K14" s="90"/>
      <c r="L14" s="90"/>
      <c r="M14" s="90"/>
      <c r="N14" s="7"/>
    </row>
    <row r="15" spans="1:17" s="20" customFormat="1" ht="21" x14ac:dyDescent="0.35">
      <c r="B15" s="16"/>
      <c r="C15" s="16"/>
      <c r="D15" s="17"/>
      <c r="E15" s="16"/>
      <c r="F15" s="16"/>
      <c r="G15" s="13"/>
      <c r="H15" s="13"/>
      <c r="I15" s="14"/>
      <c r="J15" s="14"/>
      <c r="K15" s="18"/>
      <c r="L15" s="18"/>
      <c r="M15" s="18"/>
      <c r="N15" s="19"/>
    </row>
    <row r="16" spans="1:17" ht="21" x14ac:dyDescent="0.35">
      <c r="B16" s="9"/>
      <c r="C16" s="9"/>
      <c r="D16" s="21"/>
      <c r="E16" s="9"/>
      <c r="F16" s="9"/>
      <c r="G16" s="10"/>
      <c r="H16" s="10"/>
      <c r="I16" s="11"/>
      <c r="J16" s="11"/>
      <c r="K16" s="22"/>
      <c r="L16" s="22"/>
      <c r="M16" s="22"/>
      <c r="N16" s="7"/>
    </row>
    <row r="17" spans="2:14" s="20" customFormat="1" ht="21" x14ac:dyDescent="0.35">
      <c r="B17" s="16"/>
      <c r="C17" s="16"/>
      <c r="D17" s="17"/>
      <c r="E17" s="16"/>
      <c r="F17" s="16"/>
      <c r="G17" s="13"/>
      <c r="H17" s="13"/>
      <c r="I17" s="14"/>
      <c r="J17" s="14"/>
      <c r="K17" s="18"/>
      <c r="L17" s="18"/>
      <c r="M17" s="18"/>
      <c r="N17" s="19"/>
    </row>
    <row r="18" spans="2:14" ht="21" x14ac:dyDescent="0.35">
      <c r="B18" s="23"/>
      <c r="C18" s="23"/>
      <c r="D18" s="21"/>
      <c r="E18" s="23"/>
      <c r="F18" s="23"/>
      <c r="G18" s="24"/>
      <c r="H18" s="24"/>
      <c r="I18" s="11"/>
      <c r="J18" s="11"/>
      <c r="K18" s="25"/>
      <c r="L18" s="25"/>
      <c r="M18" s="25"/>
      <c r="N18" s="26"/>
    </row>
    <row r="19" spans="2:14" ht="21" x14ac:dyDescent="0.25">
      <c r="B19" s="27"/>
      <c r="C19" s="27"/>
      <c r="D19" s="28"/>
      <c r="E19" s="27"/>
      <c r="F19" s="27"/>
      <c r="G19" s="13"/>
      <c r="H19" s="13"/>
      <c r="I19" s="14"/>
      <c r="J19" s="30"/>
      <c r="K19" s="29"/>
      <c r="L19" s="29"/>
      <c r="M19" s="29"/>
      <c r="N19" s="19"/>
    </row>
    <row r="20" spans="2:14" ht="21" x14ac:dyDescent="0.35">
      <c r="B20" s="23"/>
      <c r="C20" s="23"/>
      <c r="D20" s="21"/>
      <c r="E20" s="23"/>
      <c r="F20" s="23"/>
      <c r="G20" s="24"/>
      <c r="H20" s="24"/>
      <c r="I20" s="11"/>
      <c r="J20" s="11"/>
      <c r="K20" s="25"/>
      <c r="L20" s="25"/>
      <c r="M20" s="25"/>
      <c r="N20" s="26"/>
    </row>
    <row r="21" spans="2:14" s="20" customFormat="1" ht="21" x14ac:dyDescent="0.35">
      <c r="B21" s="16"/>
      <c r="C21" s="16"/>
      <c r="D21" s="17"/>
      <c r="E21" s="16"/>
      <c r="F21" s="16"/>
      <c r="G21" s="13"/>
      <c r="H21" s="13"/>
      <c r="I21" s="14"/>
      <c r="J21" s="14"/>
      <c r="K21" s="18"/>
      <c r="L21" s="18"/>
      <c r="M21" s="18"/>
      <c r="N21" s="19"/>
    </row>
  </sheetData>
  <mergeCells count="1">
    <mergeCell ref="C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7" sqref="A7"/>
    </sheetView>
  </sheetViews>
  <sheetFormatPr baseColWidth="10" defaultRowHeight="15" x14ac:dyDescent="0.25"/>
  <cols>
    <col min="1" max="1" width="38.140625" bestFit="1" customWidth="1"/>
  </cols>
  <sheetData>
    <row r="1" spans="1:2" x14ac:dyDescent="0.25">
      <c r="A1" s="33"/>
      <c r="B1" s="33"/>
    </row>
    <row r="2" spans="1:2" x14ac:dyDescent="0.25">
      <c r="B2" s="39"/>
    </row>
    <row r="3" spans="1:2" x14ac:dyDescent="0.25">
      <c r="A3" t="s">
        <v>34</v>
      </c>
      <c r="B3" s="39">
        <f>AVERAGE('PDT A'!P3:P4)</f>
        <v>7</v>
      </c>
    </row>
    <row r="4" spans="1:2" x14ac:dyDescent="0.25">
      <c r="A4" t="s">
        <v>35</v>
      </c>
      <c r="B4" s="39" t="e">
        <f>AVERAGE('PDT A'!#REF!)</f>
        <v>#REF!</v>
      </c>
    </row>
    <row r="5" spans="1:2" x14ac:dyDescent="0.25">
      <c r="A5" t="s">
        <v>33</v>
      </c>
      <c r="B5" s="39" t="e">
        <f>TEXT(AVERAGE('PDT A'!#REF!),"h,mm")</f>
        <v>#REF!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"/>
  <sheetViews>
    <sheetView workbookViewId="0">
      <selection sqref="A1:XFD6"/>
    </sheetView>
  </sheetViews>
  <sheetFormatPr baseColWidth="10" defaultRowHeight="15" x14ac:dyDescent="0.25"/>
  <sheetData>
    <row r="1" spans="1:28" x14ac:dyDescent="0.25">
      <c r="A1" t="s">
        <v>0</v>
      </c>
    </row>
    <row r="2" spans="1:28" x14ac:dyDescent="0.25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8" x14ac:dyDescent="0.25">
      <c r="A3" s="37"/>
      <c r="B3" s="38">
        <f>DATE(2018,3,14)</f>
        <v>43173</v>
      </c>
      <c r="C3" s="38"/>
      <c r="D3" s="38"/>
      <c r="E3" s="38"/>
      <c r="F3" s="38"/>
      <c r="G3" s="43">
        <f>DATE(2018,3,15)</f>
        <v>43174</v>
      </c>
      <c r="H3" s="44"/>
      <c r="I3" s="44"/>
      <c r="K3" s="38">
        <f>DATE(2018,3,15)+1</f>
        <v>43175</v>
      </c>
      <c r="L3" s="38">
        <f>K3+1</f>
        <v>43176</v>
      </c>
      <c r="M3" s="41">
        <f>L3+1</f>
        <v>43177</v>
      </c>
      <c r="N3" s="36"/>
      <c r="O3" s="36"/>
      <c r="P3" s="36">
        <f>M3+1</f>
        <v>43178</v>
      </c>
      <c r="Q3" s="36">
        <f t="shared" ref="Q3:AB3" si="0">P3+1</f>
        <v>43179</v>
      </c>
      <c r="R3" s="36">
        <f t="shared" si="0"/>
        <v>43180</v>
      </c>
      <c r="S3" s="36">
        <f t="shared" si="0"/>
        <v>43181</v>
      </c>
      <c r="T3" s="36">
        <f t="shared" si="0"/>
        <v>43182</v>
      </c>
      <c r="U3" s="36">
        <f t="shared" si="0"/>
        <v>43183</v>
      </c>
      <c r="V3" s="36">
        <f t="shared" si="0"/>
        <v>43184</v>
      </c>
      <c r="W3" s="36">
        <f t="shared" si="0"/>
        <v>43185</v>
      </c>
      <c r="X3" s="36">
        <f t="shared" si="0"/>
        <v>43186</v>
      </c>
      <c r="Y3" s="36">
        <f t="shared" si="0"/>
        <v>43187</v>
      </c>
      <c r="Z3" s="36">
        <f t="shared" si="0"/>
        <v>43188</v>
      </c>
      <c r="AA3" s="36">
        <f t="shared" si="0"/>
        <v>43189</v>
      </c>
      <c r="AB3" s="36">
        <f t="shared" si="0"/>
        <v>43190</v>
      </c>
    </row>
    <row r="4" spans="1:28" x14ac:dyDescent="0.25">
      <c r="A4" s="37"/>
      <c r="B4" s="37" t="s">
        <v>31</v>
      </c>
      <c r="C4" s="37"/>
      <c r="D4" s="37"/>
      <c r="E4" s="37" t="s">
        <v>4</v>
      </c>
      <c r="F4" s="37" t="s">
        <v>32</v>
      </c>
      <c r="G4" s="37" t="s">
        <v>31</v>
      </c>
      <c r="H4" s="37" t="s">
        <v>4</v>
      </c>
      <c r="I4" s="37" t="s">
        <v>32</v>
      </c>
      <c r="J4" s="37" t="s">
        <v>31</v>
      </c>
      <c r="K4" s="37" t="s">
        <v>4</v>
      </c>
      <c r="L4" s="37" t="s">
        <v>37</v>
      </c>
    </row>
    <row r="5" spans="1:28" x14ac:dyDescent="0.25">
      <c r="A5" s="37" t="s">
        <v>1</v>
      </c>
      <c r="B5" s="37">
        <v>5</v>
      </c>
      <c r="C5" s="37"/>
      <c r="D5" s="37"/>
      <c r="E5" s="37">
        <v>6</v>
      </c>
      <c r="F5" s="37">
        <f>B5*4+E5*3</f>
        <v>38</v>
      </c>
      <c r="G5" s="37">
        <v>4</v>
      </c>
      <c r="H5" s="40">
        <v>8</v>
      </c>
      <c r="I5" s="37">
        <f>G5*4+H5*3</f>
        <v>40</v>
      </c>
      <c r="J5" s="37">
        <v>7</v>
      </c>
      <c r="K5" s="37">
        <v>3</v>
      </c>
      <c r="L5" s="37">
        <f>J5*4+M5*3</f>
        <v>28</v>
      </c>
    </row>
    <row r="6" spans="1:28" x14ac:dyDescent="0.25">
      <c r="A6" s="37" t="s">
        <v>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</sheetData>
  <mergeCells count="1"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</vt:lpstr>
      <vt:lpstr>PDT A</vt:lpstr>
      <vt:lpstr>Indicateur </vt:lpstr>
      <vt:lpstr>Feuil6</vt:lpstr>
      <vt:lpstr>heures</vt:lpstr>
    </vt:vector>
  </TitlesOfParts>
  <Company>OVH SAS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ESAT</dc:creator>
  <cp:lastModifiedBy>stagiaire ESAT</cp:lastModifiedBy>
  <dcterms:created xsi:type="dcterms:W3CDTF">2018-03-14T08:07:15Z</dcterms:created>
  <dcterms:modified xsi:type="dcterms:W3CDTF">2018-03-15T14:51:02Z</dcterms:modified>
</cp:coreProperties>
</file>