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CLX-FIC\USERS$\s.beuve\MonBureau\"/>
    </mc:Choice>
  </mc:AlternateContent>
  <bookViews>
    <workbookView xWindow="0" yWindow="0" windowWidth="16380" windowHeight="8190" tabRatio="500"/>
  </bookViews>
  <sheets>
    <sheet name="Feuil1" sheetId="1" r:id="rId1"/>
  </sheets>
  <calcPr calcId="162913" iterate="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R4" i="1" l="1"/>
  <c r="R10" i="1"/>
  <c r="R16" i="1"/>
  <c r="R22" i="1"/>
  <c r="R6" i="1"/>
  <c r="R24" i="1"/>
  <c r="R5" i="1"/>
  <c r="R11" i="1"/>
  <c r="R17" i="1"/>
  <c r="R23" i="1"/>
  <c r="R12" i="1"/>
  <c r="R14" i="1"/>
  <c r="R7" i="1"/>
  <c r="R13" i="1"/>
  <c r="R19" i="1"/>
  <c r="R25" i="1"/>
  <c r="R8" i="1"/>
  <c r="R26" i="1"/>
  <c r="R9" i="1"/>
  <c r="R15" i="1"/>
  <c r="R21" i="1"/>
  <c r="R18" i="1"/>
  <c r="R20" i="1"/>
  <c r="R3" i="1"/>
  <c r="D42" i="1"/>
  <c r="D41" i="1"/>
  <c r="D40" i="1"/>
  <c r="D39" i="1"/>
  <c r="D38" i="1"/>
  <c r="D37" i="1"/>
  <c r="D36" i="1"/>
  <c r="D35" i="1"/>
  <c r="D34" i="1"/>
  <c r="D33" i="1"/>
  <c r="D32" i="1"/>
  <c r="D31" i="1"/>
  <c r="D30" i="1"/>
  <c r="Q26" i="1"/>
  <c r="Q17" i="1"/>
  <c r="Q14" i="1"/>
  <c r="Q8" i="1"/>
  <c r="P8" i="1" l="1"/>
  <c r="P11" i="1"/>
  <c r="P19" i="1"/>
  <c r="P22" i="1"/>
  <c r="P25" i="1"/>
  <c r="P16" i="1"/>
  <c r="P6" i="1"/>
  <c r="P14" i="1"/>
  <c r="P5" i="1"/>
  <c r="P3" i="1"/>
  <c r="P12" i="1"/>
  <c r="P20" i="1"/>
  <c r="P23" i="1"/>
  <c r="P4" i="1"/>
  <c r="P7" i="1"/>
  <c r="P15" i="1"/>
  <c r="P26" i="1"/>
  <c r="P9" i="1"/>
  <c r="P17" i="1"/>
  <c r="P10" i="1"/>
  <c r="P13" i="1"/>
  <c r="P18" i="1"/>
  <c r="P21" i="1"/>
  <c r="P24" i="1"/>
</calcChain>
</file>

<file path=xl/sharedStrings.xml><?xml version="1.0" encoding="utf-8"?>
<sst xmlns="http://schemas.openxmlformats.org/spreadsheetml/2006/main" count="191" uniqueCount="56">
  <si>
    <t>NOM COMMERCIAL</t>
  </si>
  <si>
    <t>DATE SIGNATURE</t>
  </si>
  <si>
    <t>DATE DEMARRAGE</t>
  </si>
  <si>
    <t>TYPE</t>
  </si>
  <si>
    <t>MONTANT CA</t>
  </si>
  <si>
    <t>MONTANT MBB</t>
  </si>
  <si>
    <t>% MBB</t>
  </si>
  <si>
    <t>Durée</t>
  </si>
  <si>
    <t>Activité</t>
  </si>
  <si>
    <t>Secteur</t>
  </si>
  <si>
    <t xml:space="preserve">MBB AVANT </t>
  </si>
  <si>
    <t>Agence</t>
  </si>
  <si>
    <t>Com Contrat</t>
  </si>
  <si>
    <t>Com Avenant</t>
  </si>
  <si>
    <t>Com Réseau</t>
  </si>
  <si>
    <t>Com &gt;Objectif</t>
  </si>
  <si>
    <t>Réseau</t>
  </si>
  <si>
    <t>CUMUL MBB</t>
  </si>
  <si>
    <t xml:space="preserve"> </t>
  </si>
  <si>
    <t>Nathalie</t>
  </si>
  <si>
    <t>Contrat</t>
  </si>
  <si>
    <t>NO</t>
  </si>
  <si>
    <t>Avenant +</t>
  </si>
  <si>
    <t>Thomas DW</t>
  </si>
  <si>
    <t>PICA</t>
  </si>
  <si>
    <t>Benoit</t>
  </si>
  <si>
    <t>Resiliation Conservatoire</t>
  </si>
  <si>
    <t>Santé</t>
  </si>
  <si>
    <t>Public</t>
  </si>
  <si>
    <t>GLN</t>
  </si>
  <si>
    <t>Tertiaire</t>
  </si>
  <si>
    <t>Privé</t>
  </si>
  <si>
    <t>Thierry</t>
  </si>
  <si>
    <t>Avenant -</t>
  </si>
  <si>
    <t>PGE</t>
  </si>
  <si>
    <t>Valérie</t>
  </si>
  <si>
    <t>Logisitique</t>
  </si>
  <si>
    <t>AMIENS</t>
  </si>
  <si>
    <t>Julien</t>
  </si>
  <si>
    <t>Ecole</t>
  </si>
  <si>
    <t>CALAIS</t>
  </si>
  <si>
    <t>Frédéric</t>
  </si>
  <si>
    <t>NAN</t>
  </si>
  <si>
    <t>Edouard</t>
  </si>
  <si>
    <t>GLS</t>
  </si>
  <si>
    <t>Charles</t>
  </si>
  <si>
    <t>Industrie</t>
  </si>
  <si>
    <t>Resiliation Définitive</t>
  </si>
  <si>
    <t>Benjamin</t>
  </si>
  <si>
    <t>Thomas DR</t>
  </si>
  <si>
    <t>CRS</t>
  </si>
  <si>
    <t>Sabrina</t>
  </si>
  <si>
    <t>SH</t>
  </si>
  <si>
    <t>Nom commercial</t>
  </si>
  <si>
    <t>objectif</t>
  </si>
  <si>
    <t>Cindy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</si>
</sst>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_-* #,##0.00&quot; €&quot;_-;\-* #,##0.00&quot; €&quot;_-;_-* \-??&quot; €&quot;_-;_-@_-"/>
    <numFmt numFmtId="165" formatCode="0\ %"/>
    <numFmt numFmtId="166" formatCode="0.00\ %"/>
  </numFmts>
  <fonts count="4" x14ac:knownFonts="1">
    <font>
      <sz val="11"/>
      <color rgb="FF000000"/>
      <name val="Calibri"/>
      <family val="2"/>
      <charset val="1"/>
    </font>
    <font>
      <b/>
      <sz val="16"/>
      <color rgb="FF000000"/>
      <name val="Calibri"/>
      <family val="2"/>
      <charset val="1"/>
    </font>
    <font>
      <b/>
      <sz val="11"/>
      <color rgb="FFFFFFFF"/>
      <name val="Calibri"/>
      <family val="2"/>
      <charset val="1"/>
    </font>
    <font>
      <sz val="11"/>
      <color rgb="FF000000"/>
      <name val="Calibri"/>
      <family val="2"/>
      <charset val="1"/>
    </font>
  </fonts>
  <fills count="6">
    <fill>
      <patternFill patternType="none"/>
    </fill>
    <fill>
      <patternFill patternType="gray125"/>
    </fill>
    <fill>
      <patternFill patternType="solid">
        <fgColor rgb="FFDDEBF7"/>
        <bgColor rgb="FFCCFFFF"/>
      </patternFill>
    </fill>
    <fill>
      <patternFill patternType="solid">
        <fgColor rgb="FFBDD7EE"/>
        <bgColor rgb="FFC0C0C0"/>
      </patternFill>
    </fill>
    <fill>
      <patternFill patternType="solid">
        <fgColor rgb="FFED7D31"/>
        <bgColor rgb="FFFF8080"/>
      </patternFill>
    </fill>
    <fill>
      <patternFill patternType="solid">
        <fgColor rgb="FFFBE5D6"/>
        <bgColor rgb="FFDDEBF7"/>
      </patternFill>
    </fill>
  </fills>
  <borders count="4">
    <border>
      <left/>
      <right/>
      <top/>
      <bottom/>
      <diagonal/>
    </border>
    <border>
      <left style="thin">
        <color rgb="FF9BC2E6"/>
      </left>
      <right style="thin">
        <color rgb="FF9BC2E6"/>
      </right>
      <top style="thin">
        <color rgb="FF9BC2E6"/>
      </top>
      <bottom style="thin">
        <color rgb="FF9BC2E6"/>
      </bottom>
      <diagonal/>
    </border>
    <border>
      <left style="thin">
        <color rgb="FFF4B183"/>
      </left>
      <right/>
      <top style="thin">
        <color rgb="FFF4B183"/>
      </top>
      <bottom style="thin">
        <color rgb="FFF4B183"/>
      </bottom>
      <diagonal/>
    </border>
    <border>
      <left/>
      <right/>
      <top style="thin">
        <color rgb="FFF4B183"/>
      </top>
      <bottom style="thin">
        <color rgb="FFF4B183"/>
      </bottom>
      <diagonal/>
    </border>
  </borders>
  <cellStyleXfs count="3">
    <xf numFmtId="0" fontId="0" fillId="0" borderId="0"/>
    <xf numFmtId="164" fontId="3" fillId="0" borderId="0" applyBorder="0" applyProtection="0"/>
    <xf numFmtId="165" fontId="3" fillId="0" borderId="0" applyBorder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1" fillId="2" borderId="1" xfId="0" applyNumberFormat="1" applyFont="1" applyFill="1" applyBorder="1" applyAlignment="1">
      <alignment horizontal="center" wrapText="1"/>
    </xf>
    <xf numFmtId="164" fontId="1" fillId="2" borderId="1" xfId="1" applyFont="1" applyFill="1" applyBorder="1" applyAlignment="1" applyProtection="1">
      <alignment horizontal="center" wrapText="1"/>
    </xf>
    <xf numFmtId="1" fontId="1" fillId="2" borderId="1" xfId="1" applyNumberFormat="1" applyFont="1" applyFill="1" applyBorder="1" applyAlignment="1" applyProtection="1">
      <alignment horizontal="center" wrapText="1"/>
    </xf>
    <xf numFmtId="0" fontId="1" fillId="2" borderId="1" xfId="1" applyNumberFormat="1" applyFont="1" applyFill="1" applyBorder="1" applyAlignment="1" applyProtection="1">
      <alignment horizontal="center" wrapText="1"/>
    </xf>
    <xf numFmtId="0" fontId="0" fillId="3" borderId="1" xfId="0" applyFont="1" applyFill="1" applyBorder="1"/>
    <xf numFmtId="14" fontId="0" fillId="3" borderId="1" xfId="0" applyNumberFormat="1" applyFont="1" applyFill="1" applyBorder="1" applyAlignment="1">
      <alignment horizontal="center"/>
    </xf>
    <xf numFmtId="164" fontId="0" fillId="3" borderId="1" xfId="1" applyFont="1" applyFill="1" applyBorder="1" applyAlignment="1" applyProtection="1">
      <alignment horizontal="right"/>
    </xf>
    <xf numFmtId="164" fontId="0" fillId="3" borderId="1" xfId="1" applyFont="1" applyFill="1" applyBorder="1" applyAlignment="1" applyProtection="1"/>
    <xf numFmtId="166" fontId="0" fillId="3" borderId="1" xfId="2" applyNumberFormat="1" applyFont="1" applyFill="1" applyBorder="1" applyAlignment="1" applyProtection="1"/>
    <xf numFmtId="1" fontId="0" fillId="3" borderId="1" xfId="1" applyNumberFormat="1" applyFont="1" applyFill="1" applyBorder="1" applyAlignment="1" applyProtection="1">
      <alignment horizontal="center"/>
    </xf>
    <xf numFmtId="0" fontId="0" fillId="3" borderId="1" xfId="1" applyNumberFormat="1" applyFont="1" applyFill="1" applyBorder="1" applyAlignment="1" applyProtection="1">
      <alignment horizontal="center"/>
    </xf>
    <xf numFmtId="4" fontId="0" fillId="3" borderId="1" xfId="1" applyNumberFormat="1" applyFont="1" applyFill="1" applyBorder="1" applyAlignment="1" applyProtection="1"/>
    <xf numFmtId="0" fontId="0" fillId="2" borderId="1" xfId="0" applyFont="1" applyFill="1" applyBorder="1"/>
    <xf numFmtId="14" fontId="0" fillId="2" borderId="1" xfId="0" applyNumberFormat="1" applyFont="1" applyFill="1" applyBorder="1" applyAlignment="1">
      <alignment horizontal="center"/>
    </xf>
    <xf numFmtId="164" fontId="0" fillId="2" borderId="1" xfId="1" applyFont="1" applyFill="1" applyBorder="1" applyAlignment="1" applyProtection="1">
      <alignment horizontal="right"/>
    </xf>
    <xf numFmtId="164" fontId="0" fillId="2" borderId="1" xfId="1" applyFont="1" applyFill="1" applyBorder="1" applyAlignment="1" applyProtection="1"/>
    <xf numFmtId="166" fontId="0" fillId="2" borderId="1" xfId="2" applyNumberFormat="1" applyFont="1" applyFill="1" applyBorder="1" applyAlignment="1" applyProtection="1"/>
    <xf numFmtId="1" fontId="0" fillId="2" borderId="1" xfId="1" applyNumberFormat="1" applyFont="1" applyFill="1" applyBorder="1" applyAlignment="1" applyProtection="1">
      <alignment horizontal="center"/>
    </xf>
    <xf numFmtId="0" fontId="0" fillId="2" borderId="1" xfId="1" applyNumberFormat="1" applyFont="1" applyFill="1" applyBorder="1" applyAlignment="1" applyProtection="1">
      <alignment horizontal="center"/>
    </xf>
    <xf numFmtId="166" fontId="0" fillId="3" borderId="1" xfId="2" applyNumberFormat="1" applyFont="1" applyFill="1" applyBorder="1" applyAlignment="1" applyProtection="1">
      <alignment horizontal="center"/>
    </xf>
    <xf numFmtId="166" fontId="0" fillId="2" borderId="1" xfId="2" applyNumberFormat="1" applyFont="1" applyFill="1" applyBorder="1" applyAlignment="1" applyProtection="1">
      <alignment horizontal="center"/>
    </xf>
    <xf numFmtId="0" fontId="2" fillId="4" borderId="2" xfId="0" applyFont="1" applyFill="1" applyBorder="1"/>
    <xf numFmtId="164" fontId="2" fillId="4" borderId="3" xfId="1" applyFont="1" applyFill="1" applyBorder="1" applyAlignment="1" applyProtection="1"/>
    <xf numFmtId="0" fontId="0" fillId="5" borderId="2" xfId="0" applyFont="1" applyFill="1" applyBorder="1"/>
    <xf numFmtId="164" fontId="0" fillId="5" borderId="3" xfId="1" applyFont="1" applyFill="1" applyBorder="1" applyAlignment="1" applyProtection="1"/>
    <xf numFmtId="0" fontId="0" fillId="0" borderId="2" xfId="0" applyFont="1" applyBorder="1"/>
    <xf numFmtId="164" fontId="0" fillId="0" borderId="3" xfId="1" applyFont="1" applyBorder="1" applyAlignment="1" applyProtection="1"/>
  </cellXfs>
  <cellStyles count="3">
    <cellStyle name="Monétaire" xfId="1" builtinId="4"/>
    <cellStyle name="Normal" xfId="0" builtinId="0"/>
    <cellStyle name="Pourcentage" xfId="2" builtinId="5"/>
  </cellStyles>
  <dxfs count="3">
    <dxf>
      <font>
        <b/>
        <i val="0"/>
        <color rgb="FFC00000"/>
      </font>
      <fill>
        <patternFill>
          <bgColor rgb="FFF4B084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C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BE5D6"/>
      <rgbColor rgb="FFDDEBF7"/>
      <rgbColor rgb="FF660066"/>
      <rgbColor rgb="FFFF8080"/>
      <rgbColor rgb="FF0066CC"/>
      <rgbColor rgb="FFBDD7EE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BC2E6"/>
      <rgbColor rgb="FFF4B084"/>
      <rgbColor rgb="FFCC99FF"/>
      <rgbColor rgb="FFF4B183"/>
      <rgbColor rgb="FF3366FF"/>
      <rgbColor rgb="FF33CCCC"/>
      <rgbColor rgb="FF99CC00"/>
      <rgbColor rgb="FFFFCC00"/>
      <rgbColor rgb="FFFF9900"/>
      <rgbColor rgb="FFED7D31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2"/>
  <sheetViews>
    <sheetView tabSelected="1" zoomScaleNormal="100" workbookViewId="0">
      <selection activeCell="F30" sqref="F30"/>
    </sheetView>
  </sheetViews>
  <sheetFormatPr baseColWidth="10" defaultColWidth="9.140625" defaultRowHeight="15" x14ac:dyDescent="0.25"/>
  <cols>
    <col min="1" max="1" width="10.7109375" customWidth="1"/>
    <col min="2" max="2" width="19.140625" customWidth="1"/>
    <col min="3" max="3" width="12.140625" customWidth="1"/>
    <col min="4" max="4" width="26.28515625" customWidth="1"/>
    <col min="5" max="5" width="14.5703125" customWidth="1"/>
    <col min="6" max="6" width="11.85546875" customWidth="1"/>
    <col min="7" max="15" width="10.7109375" customWidth="1"/>
    <col min="16" max="16" width="15" customWidth="1"/>
    <col min="17" max="17" width="10.7109375" customWidth="1"/>
    <col min="18" max="18" width="11.85546875" customWidth="1"/>
    <col min="19" max="1025" width="10.7109375" customWidth="1"/>
  </cols>
  <sheetData>
    <row r="1" spans="1:18" ht="63" x14ac:dyDescent="0.35">
      <c r="A1" s="1" t="s">
        <v>0</v>
      </c>
      <c r="B1" s="2" t="s">
        <v>1</v>
      </c>
      <c r="C1" s="2" t="s">
        <v>2</v>
      </c>
      <c r="D1" s="1" t="s">
        <v>3</v>
      </c>
      <c r="E1" s="3" t="s">
        <v>4</v>
      </c>
      <c r="F1" s="3" t="s">
        <v>5</v>
      </c>
      <c r="G1" s="3" t="s">
        <v>6</v>
      </c>
      <c r="H1" s="4" t="s">
        <v>7</v>
      </c>
      <c r="I1" s="4" t="s">
        <v>8</v>
      </c>
      <c r="J1" s="4" t="s">
        <v>9</v>
      </c>
      <c r="K1" s="4" t="s">
        <v>10</v>
      </c>
      <c r="L1" s="5" t="s">
        <v>11</v>
      </c>
      <c r="M1" s="3" t="s">
        <v>12</v>
      </c>
      <c r="N1" s="3" t="s">
        <v>13</v>
      </c>
      <c r="O1" s="3" t="s">
        <v>14</v>
      </c>
      <c r="P1" s="3" t="s">
        <v>15</v>
      </c>
      <c r="Q1" s="1" t="s">
        <v>16</v>
      </c>
      <c r="R1" s="1" t="s">
        <v>17</v>
      </c>
    </row>
    <row r="2" spans="1:18" x14ac:dyDescent="0.25">
      <c r="A2" s="6"/>
      <c r="B2" s="7"/>
      <c r="C2" s="7"/>
      <c r="D2" s="6"/>
      <c r="E2" s="8"/>
      <c r="F2" s="9"/>
      <c r="G2" s="10"/>
      <c r="H2" s="11"/>
      <c r="I2" s="11"/>
      <c r="J2" s="11"/>
      <c r="K2" s="11"/>
      <c r="L2" s="12" t="s">
        <v>18</v>
      </c>
      <c r="M2" s="9" t="s">
        <v>18</v>
      </c>
      <c r="N2" s="9" t="s">
        <v>18</v>
      </c>
      <c r="O2" s="9" t="s">
        <v>18</v>
      </c>
      <c r="P2" s="13">
        <v>0.05</v>
      </c>
      <c r="Q2" s="6"/>
      <c r="R2" s="9"/>
    </row>
    <row r="3" spans="1:18" x14ac:dyDescent="0.25">
      <c r="A3" s="14" t="s">
        <v>19</v>
      </c>
      <c r="B3" s="15">
        <v>43200</v>
      </c>
      <c r="C3" s="15">
        <v>43200</v>
      </c>
      <c r="D3" s="14" t="s">
        <v>20</v>
      </c>
      <c r="E3" s="16">
        <v>3500</v>
      </c>
      <c r="F3" s="17">
        <v>400</v>
      </c>
      <c r="G3" s="18">
        <v>0.114285714285714</v>
      </c>
      <c r="H3" s="19">
        <v>12</v>
      </c>
      <c r="I3" s="19"/>
      <c r="J3" s="19"/>
      <c r="K3" s="19"/>
      <c r="L3" s="20" t="s">
        <v>21</v>
      </c>
      <c r="M3" s="17">
        <v>240</v>
      </c>
      <c r="N3" s="17" t="s">
        <v>18</v>
      </c>
      <c r="O3" s="17" t="s">
        <v>18</v>
      </c>
      <c r="P3" s="17" t="str">
        <f t="shared" ref="P3:P26" ca="1" si="0">IF(R3="","",P$2*R3)</f>
        <v/>
      </c>
      <c r="Q3" s="14"/>
      <c r="R3" s="17" t="str">
        <f ca="1">IF(SUMIF(A$3:A3,A3,F$3:F3)&lt;=INDIRECT("C"&amp;MATCH(A3,B$30:B$42,0)+29,1),"",SUM(INDIRECT("C"&amp;MATCH(A3,B$30:B$42,0)+29,1)*(-1),SUMIF(A$3:A3,A3,F$3:F3)))</f>
        <v/>
      </c>
    </row>
    <row r="4" spans="1:18" x14ac:dyDescent="0.25">
      <c r="A4" s="6" t="s">
        <v>19</v>
      </c>
      <c r="B4" s="7">
        <v>43473</v>
      </c>
      <c r="C4" s="7">
        <v>43473</v>
      </c>
      <c r="D4" s="6" t="s">
        <v>22</v>
      </c>
      <c r="E4" s="8">
        <v>3800</v>
      </c>
      <c r="F4" s="9">
        <v>900</v>
      </c>
      <c r="G4" s="10">
        <v>0.23684210526315799</v>
      </c>
      <c r="H4" s="11">
        <v>24</v>
      </c>
      <c r="I4" s="11"/>
      <c r="J4" s="11"/>
      <c r="K4" s="11"/>
      <c r="L4" s="12" t="s">
        <v>21</v>
      </c>
      <c r="M4" s="9">
        <v>720</v>
      </c>
      <c r="N4" s="9" t="s">
        <v>18</v>
      </c>
      <c r="O4" s="9" t="s">
        <v>18</v>
      </c>
      <c r="P4" s="9" t="str">
        <f t="shared" ca="1" si="0"/>
        <v/>
      </c>
      <c r="Q4" s="6"/>
      <c r="R4" s="17" t="str">
        <f ca="1">IF(SUMIF(A$3:A4,A4,F$3:F4)&lt;=INDIRECT("C"&amp;MATCH(A4,B$30:B$42,0)+29,1),"",SUM(INDIRECT("C"&amp;MATCH(A4,B$30:B$42,0)+29,1)*(-1),SUMIF(A$3:A4,A4,F$3:F4)))</f>
        <v/>
      </c>
    </row>
    <row r="5" spans="1:18" x14ac:dyDescent="0.25">
      <c r="A5" s="14" t="s">
        <v>19</v>
      </c>
      <c r="B5" s="15">
        <v>43300</v>
      </c>
      <c r="C5" s="15">
        <v>43309</v>
      </c>
      <c r="D5" s="14" t="s">
        <v>20</v>
      </c>
      <c r="E5" s="16">
        <v>9000</v>
      </c>
      <c r="F5" s="17">
        <v>960</v>
      </c>
      <c r="G5" s="18">
        <v>0.10666666666666701</v>
      </c>
      <c r="H5" s="19">
        <v>36</v>
      </c>
      <c r="I5" s="19"/>
      <c r="J5" s="19"/>
      <c r="K5" s="19"/>
      <c r="L5" s="20" t="s">
        <v>21</v>
      </c>
      <c r="M5" s="17">
        <v>1920</v>
      </c>
      <c r="N5" s="17" t="s">
        <v>18</v>
      </c>
      <c r="O5" s="17" t="s">
        <v>18</v>
      </c>
      <c r="P5" s="17" t="str">
        <f t="shared" ca="1" si="0"/>
        <v/>
      </c>
      <c r="Q5" s="14"/>
      <c r="R5" s="17" t="str">
        <f ca="1">IF(SUMIF(A$3:A5,A5,F$3:F5)&lt;=INDIRECT("C"&amp;MATCH(A5,B$30:B$42,0)+29,1),"",SUM(INDIRECT("C"&amp;MATCH(A5,B$30:B$42,0)+29,1)*(-1),SUMIF(A$3:A5,A5,F$3:F5)))</f>
        <v/>
      </c>
    </row>
    <row r="6" spans="1:18" x14ac:dyDescent="0.25">
      <c r="A6" s="6" t="s">
        <v>23</v>
      </c>
      <c r="B6" s="7">
        <v>43328</v>
      </c>
      <c r="C6" s="7">
        <v>43329</v>
      </c>
      <c r="D6" s="6" t="s">
        <v>20</v>
      </c>
      <c r="E6" s="8">
        <v>3444</v>
      </c>
      <c r="F6" s="9">
        <v>333</v>
      </c>
      <c r="G6" s="10">
        <v>9.66898954703833E-2</v>
      </c>
      <c r="H6" s="11">
        <v>12</v>
      </c>
      <c r="I6" s="11"/>
      <c r="J6" s="11"/>
      <c r="K6" s="11"/>
      <c r="L6" s="12" t="s">
        <v>24</v>
      </c>
      <c r="M6" s="9">
        <v>199.8</v>
      </c>
      <c r="N6" s="9" t="s">
        <v>18</v>
      </c>
      <c r="O6" s="9" t="s">
        <v>18</v>
      </c>
      <c r="P6" s="9" t="str">
        <f t="shared" ca="1" si="0"/>
        <v/>
      </c>
      <c r="Q6" s="6"/>
      <c r="R6" s="17" t="str">
        <f ca="1">IF(SUMIF(A$3:A6,A6,F$3:F6)&lt;=INDIRECT("C"&amp;MATCH(A6,B$30:B$42,0)+29,1),"",SUM(INDIRECT("C"&amp;MATCH(A6,B$30:B$42,0)+29,1)*(-1),SUMIF(A$3:A6,A6,F$3:F6)))</f>
        <v/>
      </c>
    </row>
    <row r="7" spans="1:18" x14ac:dyDescent="0.25">
      <c r="A7" s="14" t="s">
        <v>25</v>
      </c>
      <c r="B7" s="15">
        <v>43359</v>
      </c>
      <c r="C7" s="15">
        <v>43364</v>
      </c>
      <c r="D7" s="14" t="s">
        <v>26</v>
      </c>
      <c r="E7" s="16">
        <v>-5454</v>
      </c>
      <c r="F7" s="17">
        <v>-333</v>
      </c>
      <c r="G7" s="18">
        <v>6.1056105610561101E-2</v>
      </c>
      <c r="H7" s="19"/>
      <c r="I7" s="19" t="s">
        <v>27</v>
      </c>
      <c r="J7" s="19" t="s">
        <v>28</v>
      </c>
      <c r="K7" s="19"/>
      <c r="L7" s="20" t="s">
        <v>29</v>
      </c>
      <c r="M7" s="17" t="s">
        <v>18</v>
      </c>
      <c r="N7" s="17" t="s">
        <v>18</v>
      </c>
      <c r="O7" s="17" t="s">
        <v>18</v>
      </c>
      <c r="P7" s="17" t="str">
        <f t="shared" ca="1" si="0"/>
        <v/>
      </c>
      <c r="Q7" s="14"/>
      <c r="R7" s="17" t="str">
        <f ca="1">IF(SUMIF(A$3:A7,A7,F$3:F7)&lt;=INDIRECT("C"&amp;MATCH(A7,B$30:B$42,0)+29,1),"",SUM(INDIRECT("C"&amp;MATCH(A7,B$30:B$42,0)+29,1)*(-1),SUMIF(A$3:A7,A7,F$3:F7)))</f>
        <v/>
      </c>
    </row>
    <row r="8" spans="1:18" x14ac:dyDescent="0.25">
      <c r="A8" s="6" t="s">
        <v>19</v>
      </c>
      <c r="B8" s="7">
        <v>43233</v>
      </c>
      <c r="C8" s="7">
        <v>43233</v>
      </c>
      <c r="D8" s="6" t="s">
        <v>20</v>
      </c>
      <c r="E8" s="8">
        <v>23333</v>
      </c>
      <c r="F8" s="9">
        <v>8500</v>
      </c>
      <c r="G8" s="10">
        <v>0.36429091844169198</v>
      </c>
      <c r="H8" s="11">
        <v>24</v>
      </c>
      <c r="I8" s="11" t="s">
        <v>30</v>
      </c>
      <c r="J8" s="11" t="s">
        <v>31</v>
      </c>
      <c r="K8" s="11"/>
      <c r="L8" s="12" t="s">
        <v>21</v>
      </c>
      <c r="M8" s="9" t="s">
        <v>18</v>
      </c>
      <c r="N8" s="9" t="s">
        <v>18</v>
      </c>
      <c r="O8" s="9">
        <v>6800</v>
      </c>
      <c r="P8" s="9">
        <f t="shared" ca="1" si="0"/>
        <v>288</v>
      </c>
      <c r="Q8" s="6" t="b">
        <f>TRUE()</f>
        <v>1</v>
      </c>
      <c r="R8" s="17">
        <f ca="1">IF(SUMIF(A$3:A8,A8,F$3:F8)&lt;=INDIRECT("C"&amp;MATCH(A8,B$30:B$42,0)+29,1),"",SUM(INDIRECT("C"&amp;MATCH(A8,B$30:B$42,0)+29,1)*(-1),SUMIF(A$3:A8,A8,F$3:F8)))</f>
        <v>5760</v>
      </c>
    </row>
    <row r="9" spans="1:18" x14ac:dyDescent="0.25">
      <c r="A9" s="14" t="s">
        <v>32</v>
      </c>
      <c r="B9" s="15">
        <v>43212</v>
      </c>
      <c r="C9" s="15">
        <v>43212</v>
      </c>
      <c r="D9" s="14" t="s">
        <v>33</v>
      </c>
      <c r="E9" s="16">
        <v>-5000</v>
      </c>
      <c r="F9" s="17">
        <v>-1000</v>
      </c>
      <c r="G9" s="18">
        <v>0.2</v>
      </c>
      <c r="H9" s="19"/>
      <c r="I9" s="19"/>
      <c r="J9" s="19"/>
      <c r="K9" s="19"/>
      <c r="L9" s="20" t="s">
        <v>34</v>
      </c>
      <c r="M9" s="17" t="s">
        <v>18</v>
      </c>
      <c r="N9" s="17" t="s">
        <v>18</v>
      </c>
      <c r="O9" s="17" t="s">
        <v>18</v>
      </c>
      <c r="P9" s="17" t="str">
        <f t="shared" ca="1" si="0"/>
        <v/>
      </c>
      <c r="Q9" s="14"/>
      <c r="R9" s="17" t="str">
        <f ca="1">IF(SUMIF(A$3:A9,A9,F$3:F9)&lt;=INDIRECT("C"&amp;MATCH(A9,B$30:B$42,0)+29,1),"",SUM(INDIRECT("C"&amp;MATCH(A9,B$30:B$42,0)+29,1)*(-1),SUMIF(A$3:A9,A9,F$3:F9)))</f>
        <v/>
      </c>
    </row>
    <row r="10" spans="1:18" x14ac:dyDescent="0.25">
      <c r="A10" s="6" t="s">
        <v>35</v>
      </c>
      <c r="B10" s="7">
        <v>43322</v>
      </c>
      <c r="C10" s="7">
        <v>43322</v>
      </c>
      <c r="D10" s="6" t="s">
        <v>20</v>
      </c>
      <c r="E10" s="8">
        <v>5000</v>
      </c>
      <c r="F10" s="9">
        <v>4500</v>
      </c>
      <c r="G10" s="10">
        <v>0.9</v>
      </c>
      <c r="H10" s="11">
        <v>24</v>
      </c>
      <c r="I10" s="11" t="s">
        <v>36</v>
      </c>
      <c r="J10" s="11" t="s">
        <v>28</v>
      </c>
      <c r="K10" s="11"/>
      <c r="L10" s="12" t="s">
        <v>37</v>
      </c>
      <c r="M10" s="9">
        <v>7200</v>
      </c>
      <c r="N10" s="9" t="s">
        <v>18</v>
      </c>
      <c r="O10" s="9" t="s">
        <v>18</v>
      </c>
      <c r="P10" s="9" t="str">
        <f t="shared" ca="1" si="0"/>
        <v/>
      </c>
      <c r="Q10" s="6"/>
      <c r="R10" s="17" t="str">
        <f ca="1">IF(SUMIF(A$3:A10,A10,F$3:F10)&lt;=INDIRECT("C"&amp;MATCH(A10,B$30:B$42,0)+29,1),"",SUM(INDIRECT("C"&amp;MATCH(A10,B$30:B$42,0)+29,1)*(-1),SUMIF(A$3:A10,A10,F$3:F10)))</f>
        <v/>
      </c>
    </row>
    <row r="11" spans="1:18" x14ac:dyDescent="0.25">
      <c r="A11" s="14" t="s">
        <v>38</v>
      </c>
      <c r="B11" s="15">
        <v>43362</v>
      </c>
      <c r="C11" s="15">
        <v>43374</v>
      </c>
      <c r="D11" s="14" t="s">
        <v>20</v>
      </c>
      <c r="E11" s="16">
        <v>4500</v>
      </c>
      <c r="F11" s="17">
        <v>500</v>
      </c>
      <c r="G11" s="18">
        <v>0.11111111111111099</v>
      </c>
      <c r="H11" s="19">
        <v>60</v>
      </c>
      <c r="I11" s="19" t="s">
        <v>39</v>
      </c>
      <c r="J11" s="19" t="s">
        <v>31</v>
      </c>
      <c r="K11" s="19"/>
      <c r="L11" s="20" t="s">
        <v>40</v>
      </c>
      <c r="M11" s="17">
        <v>500</v>
      </c>
      <c r="N11" s="17" t="s">
        <v>18</v>
      </c>
      <c r="O11" s="17" t="s">
        <v>18</v>
      </c>
      <c r="P11" s="17" t="str">
        <f t="shared" ca="1" si="0"/>
        <v/>
      </c>
      <c r="Q11" s="14"/>
      <c r="R11" s="17" t="str">
        <f ca="1">IF(SUMIF(A$3:A11,A11,F$3:F11)&lt;=INDIRECT("C"&amp;MATCH(A11,B$30:B$42,0)+29,1),"",SUM(INDIRECT("C"&amp;MATCH(A11,B$30:B$42,0)+29,1)*(-1),SUMIF(A$3:A11,A11,F$3:F11)))</f>
        <v/>
      </c>
    </row>
    <row r="12" spans="1:18" x14ac:dyDescent="0.25">
      <c r="A12" s="6" t="s">
        <v>41</v>
      </c>
      <c r="B12" s="7">
        <v>43392</v>
      </c>
      <c r="C12" s="7">
        <v>43393</v>
      </c>
      <c r="D12" s="6" t="s">
        <v>20</v>
      </c>
      <c r="E12" s="8">
        <v>8000</v>
      </c>
      <c r="F12" s="9">
        <v>900</v>
      </c>
      <c r="G12" s="10">
        <v>0.1125</v>
      </c>
      <c r="H12" s="11">
        <v>24</v>
      </c>
      <c r="I12" s="11" t="s">
        <v>27</v>
      </c>
      <c r="J12" s="11" t="s">
        <v>31</v>
      </c>
      <c r="K12" s="11"/>
      <c r="L12" s="12" t="s">
        <v>42</v>
      </c>
      <c r="M12" s="9">
        <v>1440</v>
      </c>
      <c r="N12" s="9" t="s">
        <v>18</v>
      </c>
      <c r="O12" s="9" t="s">
        <v>18</v>
      </c>
      <c r="P12" s="9" t="str">
        <f t="shared" ca="1" si="0"/>
        <v/>
      </c>
      <c r="Q12" s="6"/>
      <c r="R12" s="17" t="str">
        <f ca="1">IF(SUMIF(A$3:A12,A12,F$3:F12)&lt;=INDIRECT("C"&amp;MATCH(A12,B$30:B$42,0)+29,1),"",SUM(INDIRECT("C"&amp;MATCH(A12,B$30:B$42,0)+29,1)*(-1),SUMIF(A$3:A12,A12,F$3:F12)))</f>
        <v/>
      </c>
    </row>
    <row r="13" spans="1:18" x14ac:dyDescent="0.25">
      <c r="A13" s="14" t="s">
        <v>43</v>
      </c>
      <c r="B13" s="15">
        <v>43423</v>
      </c>
      <c r="C13" s="15">
        <v>43423</v>
      </c>
      <c r="D13" s="14" t="s">
        <v>20</v>
      </c>
      <c r="E13" s="16">
        <v>3000</v>
      </c>
      <c r="F13" s="17">
        <v>450</v>
      </c>
      <c r="G13" s="18">
        <v>0.15</v>
      </c>
      <c r="H13" s="19"/>
      <c r="I13" s="19" t="s">
        <v>30</v>
      </c>
      <c r="J13" s="19"/>
      <c r="K13" s="19"/>
      <c r="L13" s="20" t="s">
        <v>44</v>
      </c>
      <c r="M13" s="17" t="s">
        <v>18</v>
      </c>
      <c r="N13" s="17" t="s">
        <v>18</v>
      </c>
      <c r="O13" s="17" t="s">
        <v>18</v>
      </c>
      <c r="P13" s="17" t="str">
        <f t="shared" ca="1" si="0"/>
        <v/>
      </c>
      <c r="Q13" s="14"/>
      <c r="R13" s="17" t="str">
        <f ca="1">IF(SUMIF(A$3:A13,A13,F$3:F13)&lt;=INDIRECT("C"&amp;MATCH(A13,B$30:B$42,0)+29,1),"",SUM(INDIRECT("C"&amp;MATCH(A13,B$30:B$42,0)+29,1)*(-1),SUMIF(A$3:A13,A13,F$3:F13)))</f>
        <v/>
      </c>
    </row>
    <row r="14" spans="1:18" x14ac:dyDescent="0.25">
      <c r="A14" s="6" t="s">
        <v>35</v>
      </c>
      <c r="B14" s="7">
        <v>43497</v>
      </c>
      <c r="C14" s="7">
        <v>43497</v>
      </c>
      <c r="D14" s="6" t="s">
        <v>22</v>
      </c>
      <c r="E14" s="8">
        <v>4500</v>
      </c>
      <c r="F14" s="9">
        <v>1500</v>
      </c>
      <c r="G14" s="21">
        <v>0.33333333333333298</v>
      </c>
      <c r="H14" s="11">
        <v>12</v>
      </c>
      <c r="I14" s="11"/>
      <c r="J14" s="11" t="s">
        <v>28</v>
      </c>
      <c r="K14" s="11"/>
      <c r="L14" s="12" t="s">
        <v>37</v>
      </c>
      <c r="M14" s="9" t="s">
        <v>18</v>
      </c>
      <c r="N14" s="9" t="s">
        <v>18</v>
      </c>
      <c r="O14" s="9">
        <v>450</v>
      </c>
      <c r="P14" s="9">
        <f t="shared" ca="1" si="0"/>
        <v>50</v>
      </c>
      <c r="Q14" s="6" t="b">
        <f>TRUE()</f>
        <v>1</v>
      </c>
      <c r="R14" s="17">
        <f ca="1">IF(SUMIF(A$3:A14,A14,F$3:F14)&lt;=INDIRECT("C"&amp;MATCH(A14,B$30:B$42,0)+29,1),"",SUM(INDIRECT("C"&amp;MATCH(A14,B$30:B$42,0)+29,1)*(-1),SUMIF(A$3:A14,A14,F$3:F14)))</f>
        <v>1000</v>
      </c>
    </row>
    <row r="15" spans="1:18" x14ac:dyDescent="0.25">
      <c r="A15" s="14" t="s">
        <v>38</v>
      </c>
      <c r="B15" s="15">
        <v>43300</v>
      </c>
      <c r="C15" s="15">
        <v>43300</v>
      </c>
      <c r="D15" s="14" t="s">
        <v>20</v>
      </c>
      <c r="E15" s="16">
        <v>500</v>
      </c>
      <c r="F15" s="17">
        <v>300</v>
      </c>
      <c r="G15" s="22">
        <v>0.6</v>
      </c>
      <c r="H15" s="19">
        <v>12</v>
      </c>
      <c r="I15" s="19" t="s">
        <v>36</v>
      </c>
      <c r="J15" s="19" t="s">
        <v>31</v>
      </c>
      <c r="K15" s="19"/>
      <c r="L15" s="20" t="s">
        <v>40</v>
      </c>
      <c r="M15" s="17">
        <v>180</v>
      </c>
      <c r="N15" s="17" t="s">
        <v>18</v>
      </c>
      <c r="O15" s="17" t="s">
        <v>18</v>
      </c>
      <c r="P15" s="17" t="str">
        <f t="shared" ca="1" si="0"/>
        <v/>
      </c>
      <c r="Q15" s="14"/>
      <c r="R15" s="17" t="str">
        <f ca="1">IF(SUMIF(A$3:A15,A15,F$3:F15)&lt;=INDIRECT("C"&amp;MATCH(A15,B$30:B$42,0)+29,1),"",SUM(INDIRECT("C"&amp;MATCH(A15,B$30:B$42,0)+29,1)*(-1),SUMIF(A$3:A15,A15,F$3:F15)))</f>
        <v/>
      </c>
    </row>
    <row r="16" spans="1:18" x14ac:dyDescent="0.25">
      <c r="A16" s="6" t="s">
        <v>45</v>
      </c>
      <c r="B16" s="7">
        <v>43358</v>
      </c>
      <c r="C16" s="7">
        <v>43388</v>
      </c>
      <c r="D16" s="6" t="s">
        <v>22</v>
      </c>
      <c r="E16" s="8">
        <v>4000</v>
      </c>
      <c r="F16" s="9">
        <v>800</v>
      </c>
      <c r="G16" s="21">
        <v>0.2</v>
      </c>
      <c r="H16" s="11">
        <v>0</v>
      </c>
      <c r="I16" s="11" t="s">
        <v>39</v>
      </c>
      <c r="J16" s="11" t="s">
        <v>31</v>
      </c>
      <c r="K16" s="11"/>
      <c r="L16" s="12" t="s">
        <v>21</v>
      </c>
      <c r="M16" s="9" t="s">
        <v>18</v>
      </c>
      <c r="N16" s="9" t="s">
        <v>18</v>
      </c>
      <c r="O16" s="9" t="s">
        <v>18</v>
      </c>
      <c r="P16" s="9" t="str">
        <f t="shared" ca="1" si="0"/>
        <v/>
      </c>
      <c r="Q16" s="6"/>
      <c r="R16" s="17" t="str">
        <f ca="1">IF(SUMIF(A$3:A16,A16,F$3:F16)&lt;=INDIRECT("C"&amp;MATCH(A16,B$30:B$42,0)+29,1),"",SUM(INDIRECT("C"&amp;MATCH(A16,B$30:B$42,0)+29,1)*(-1),SUMIF(A$3:A16,A16,F$3:F16)))</f>
        <v/>
      </c>
    </row>
    <row r="17" spans="1:18" x14ac:dyDescent="0.25">
      <c r="A17" s="14" t="s">
        <v>19</v>
      </c>
      <c r="B17" s="15">
        <v>43266</v>
      </c>
      <c r="C17" s="15">
        <v>43282</v>
      </c>
      <c r="D17" s="14" t="s">
        <v>20</v>
      </c>
      <c r="E17" s="16">
        <v>6500</v>
      </c>
      <c r="F17" s="17">
        <v>900</v>
      </c>
      <c r="G17" s="22">
        <v>0.138461538461538</v>
      </c>
      <c r="H17" s="19">
        <v>36</v>
      </c>
      <c r="I17" s="19" t="s">
        <v>27</v>
      </c>
      <c r="J17" s="19"/>
      <c r="K17" s="19"/>
      <c r="L17" s="20" t="s">
        <v>21</v>
      </c>
      <c r="M17" s="17" t="s">
        <v>18</v>
      </c>
      <c r="N17" s="17" t="s">
        <v>18</v>
      </c>
      <c r="O17" s="17">
        <v>900</v>
      </c>
      <c r="P17" s="17">
        <f t="shared" ca="1" si="0"/>
        <v>333</v>
      </c>
      <c r="Q17" s="14" t="b">
        <f>TRUE()</f>
        <v>1</v>
      </c>
      <c r="R17" s="17">
        <f ca="1">IF(SUMIF(A$3:A17,A17,F$3:F17)&lt;=INDIRECT("C"&amp;MATCH(A17,B$30:B$42,0)+29,1),"",SUM(INDIRECT("C"&amp;MATCH(A17,B$30:B$42,0)+29,1)*(-1),SUMIF(A$3:A17,A17,F$3:F17)))</f>
        <v>6660</v>
      </c>
    </row>
    <row r="18" spans="1:18" x14ac:dyDescent="0.25">
      <c r="A18" s="6" t="s">
        <v>43</v>
      </c>
      <c r="B18" s="7">
        <v>43327</v>
      </c>
      <c r="C18" s="7">
        <v>43525</v>
      </c>
      <c r="D18" s="6" t="s">
        <v>22</v>
      </c>
      <c r="E18" s="8">
        <v>500</v>
      </c>
      <c r="F18" s="9">
        <v>100</v>
      </c>
      <c r="G18" s="21">
        <v>0.2</v>
      </c>
      <c r="H18" s="11">
        <v>0</v>
      </c>
      <c r="I18" s="11" t="s">
        <v>30</v>
      </c>
      <c r="J18" s="11" t="s">
        <v>28</v>
      </c>
      <c r="K18" s="11">
        <v>70</v>
      </c>
      <c r="L18" s="12" t="s">
        <v>44</v>
      </c>
      <c r="M18" s="9" t="s">
        <v>18</v>
      </c>
      <c r="N18" s="9">
        <v>18</v>
      </c>
      <c r="O18" s="9" t="s">
        <v>18</v>
      </c>
      <c r="P18" s="9" t="str">
        <f t="shared" ca="1" si="0"/>
        <v/>
      </c>
      <c r="Q18" s="6"/>
      <c r="R18" s="17" t="str">
        <f ca="1">IF(SUMIF(A$3:A18,A18,F$3:F18)&lt;=INDIRECT("C"&amp;MATCH(A18,B$30:B$42,0)+29,1),"",SUM(INDIRECT("C"&amp;MATCH(A18,B$30:B$42,0)+29,1)*(-1),SUMIF(A$3:A18,A18,F$3:F18)))</f>
        <v/>
      </c>
    </row>
    <row r="19" spans="1:18" x14ac:dyDescent="0.25">
      <c r="A19" s="14" t="s">
        <v>35</v>
      </c>
      <c r="B19" s="15">
        <v>43306</v>
      </c>
      <c r="C19" s="15">
        <v>43313</v>
      </c>
      <c r="D19" s="14" t="s">
        <v>20</v>
      </c>
      <c r="E19" s="16">
        <v>6000</v>
      </c>
      <c r="F19" s="17">
        <v>600</v>
      </c>
      <c r="G19" s="22">
        <v>0.1</v>
      </c>
      <c r="H19" s="19">
        <v>24</v>
      </c>
      <c r="I19" s="19" t="s">
        <v>46</v>
      </c>
      <c r="J19" s="19" t="s">
        <v>31</v>
      </c>
      <c r="K19" s="19">
        <v>0</v>
      </c>
      <c r="L19" s="20" t="s">
        <v>37</v>
      </c>
      <c r="M19" s="17">
        <v>960</v>
      </c>
      <c r="N19" s="17" t="s">
        <v>18</v>
      </c>
      <c r="O19" s="17" t="s">
        <v>18</v>
      </c>
      <c r="P19" s="17">
        <f t="shared" ca="1" si="0"/>
        <v>80</v>
      </c>
      <c r="Q19" s="14"/>
      <c r="R19" s="17">
        <f ca="1">IF(SUMIF(A$3:A19,A19,F$3:F19)&lt;=INDIRECT("C"&amp;MATCH(A19,B$30:B$42,0)+29,1),"",SUM(INDIRECT("C"&amp;MATCH(A19,B$30:B$42,0)+29,1)*(-1),SUMIF(A$3:A19,A19,F$3:F19)))</f>
        <v>1600</v>
      </c>
    </row>
    <row r="20" spans="1:18" x14ac:dyDescent="0.25">
      <c r="A20" s="6" t="s">
        <v>19</v>
      </c>
      <c r="B20" s="7">
        <v>43457</v>
      </c>
      <c r="C20" s="7">
        <v>43459</v>
      </c>
      <c r="D20" s="6" t="s">
        <v>47</v>
      </c>
      <c r="E20" s="8">
        <v>-50000</v>
      </c>
      <c r="F20" s="9">
        <v>-2500</v>
      </c>
      <c r="G20" s="21">
        <v>0.05</v>
      </c>
      <c r="H20" s="11">
        <v>0</v>
      </c>
      <c r="I20" s="11" t="s">
        <v>36</v>
      </c>
      <c r="J20" s="11" t="s">
        <v>31</v>
      </c>
      <c r="K20" s="11">
        <v>0</v>
      </c>
      <c r="L20" s="12" t="s">
        <v>21</v>
      </c>
      <c r="M20" s="9" t="s">
        <v>18</v>
      </c>
      <c r="N20" s="9" t="s">
        <v>18</v>
      </c>
      <c r="O20" s="9" t="s">
        <v>18</v>
      </c>
      <c r="P20" s="9">
        <f t="shared" ca="1" si="0"/>
        <v>208</v>
      </c>
      <c r="Q20" s="6"/>
      <c r="R20" s="17">
        <f ca="1">IF(SUMIF(A$3:A20,A20,F$3:F20)&lt;=INDIRECT("C"&amp;MATCH(A20,B$30:B$42,0)+29,1),"",SUM(INDIRECT("C"&amp;MATCH(A20,B$30:B$42,0)+29,1)*(-1),SUMIF(A$3:A20,A20,F$3:F20)))</f>
        <v>4160</v>
      </c>
    </row>
    <row r="21" spans="1:18" x14ac:dyDescent="0.25">
      <c r="A21" s="14" t="s">
        <v>48</v>
      </c>
      <c r="B21" s="15">
        <v>43414</v>
      </c>
      <c r="C21" s="15">
        <v>43414</v>
      </c>
      <c r="D21" s="14" t="s">
        <v>47</v>
      </c>
      <c r="E21" s="16">
        <v>-250</v>
      </c>
      <c r="F21" s="17">
        <v>-250</v>
      </c>
      <c r="G21" s="22">
        <v>1</v>
      </c>
      <c r="H21" s="19">
        <v>0</v>
      </c>
      <c r="I21" s="19"/>
      <c r="J21" s="19"/>
      <c r="K21" s="19">
        <v>0</v>
      </c>
      <c r="L21" s="20" t="s">
        <v>42</v>
      </c>
      <c r="M21" s="17" t="s">
        <v>18</v>
      </c>
      <c r="N21" s="17" t="s">
        <v>18</v>
      </c>
      <c r="O21" s="17" t="s">
        <v>18</v>
      </c>
      <c r="P21" s="17" t="str">
        <f t="shared" ca="1" si="0"/>
        <v/>
      </c>
      <c r="Q21" s="14"/>
      <c r="R21" s="17" t="str">
        <f ca="1">IF(SUMIF(A$3:A21,A21,F$3:F21)&lt;=INDIRECT("C"&amp;MATCH(A21,B$30:B$42,0)+29,1),"",SUM(INDIRECT("C"&amp;MATCH(A21,B$30:B$42,0)+29,1)*(-1),SUMIF(A$3:A21,A21,F$3:F21)))</f>
        <v/>
      </c>
    </row>
    <row r="22" spans="1:18" x14ac:dyDescent="0.25">
      <c r="A22" s="6" t="s">
        <v>35</v>
      </c>
      <c r="B22" s="7">
        <v>43434</v>
      </c>
      <c r="C22" s="7">
        <v>43801</v>
      </c>
      <c r="D22" s="6" t="s">
        <v>26</v>
      </c>
      <c r="E22" s="8">
        <v>-2600</v>
      </c>
      <c r="F22" s="9">
        <v>-250</v>
      </c>
      <c r="G22" s="21">
        <v>9.6153846153846201E-2</v>
      </c>
      <c r="H22" s="11">
        <v>0</v>
      </c>
      <c r="I22" s="11"/>
      <c r="J22" s="11"/>
      <c r="K22" s="11">
        <v>0</v>
      </c>
      <c r="L22" s="12" t="s">
        <v>37</v>
      </c>
      <c r="M22" s="9" t="s">
        <v>18</v>
      </c>
      <c r="N22" s="9" t="s">
        <v>18</v>
      </c>
      <c r="O22" s="9" t="s">
        <v>18</v>
      </c>
      <c r="P22" s="9">
        <f t="shared" ca="1" si="0"/>
        <v>67.5</v>
      </c>
      <c r="Q22" s="6"/>
      <c r="R22" s="17">
        <f ca="1">IF(SUMIF(A$3:A22,A22,F$3:F22)&lt;=INDIRECT("C"&amp;MATCH(A22,B$30:B$42,0)+29,1),"",SUM(INDIRECT("C"&amp;MATCH(A22,B$30:B$42,0)+29,1)*(-1),SUMIF(A$3:A22,A22,F$3:F22)))</f>
        <v>1350</v>
      </c>
    </row>
    <row r="23" spans="1:18" x14ac:dyDescent="0.25">
      <c r="A23" s="14" t="s">
        <v>49</v>
      </c>
      <c r="B23" s="15">
        <v>43241</v>
      </c>
      <c r="C23" s="15">
        <v>43266</v>
      </c>
      <c r="D23" s="14" t="s">
        <v>20</v>
      </c>
      <c r="E23" s="16">
        <v>6000</v>
      </c>
      <c r="F23" s="17">
        <v>1000</v>
      </c>
      <c r="G23" s="22">
        <v>0.16666666666666699</v>
      </c>
      <c r="H23" s="19">
        <v>36</v>
      </c>
      <c r="I23" s="19"/>
      <c r="J23" s="19"/>
      <c r="K23" s="19">
        <v>0</v>
      </c>
      <c r="L23" s="20" t="s">
        <v>50</v>
      </c>
      <c r="M23" s="17">
        <v>2000</v>
      </c>
      <c r="N23" s="17" t="s">
        <v>18</v>
      </c>
      <c r="O23" s="17" t="s">
        <v>18</v>
      </c>
      <c r="P23" s="17" t="str">
        <f t="shared" ca="1" si="0"/>
        <v/>
      </c>
      <c r="Q23" s="14"/>
      <c r="R23" s="17" t="str">
        <f ca="1">IF(SUMIF(A$3:A23,A23,F$3:F23)&lt;=INDIRECT("C"&amp;MATCH(A23,B$30:B$42,0)+29,1),"",SUM(INDIRECT("C"&amp;MATCH(A23,B$30:B$42,0)+29,1)*(-1),SUMIF(A$3:A23,A23,F$3:F23)))</f>
        <v/>
      </c>
    </row>
    <row r="24" spans="1:18" x14ac:dyDescent="0.25">
      <c r="A24" s="6" t="s">
        <v>51</v>
      </c>
      <c r="B24" s="7">
        <v>43200</v>
      </c>
      <c r="C24" s="7">
        <v>43204</v>
      </c>
      <c r="D24" s="6" t="s">
        <v>22</v>
      </c>
      <c r="E24" s="8">
        <v>600</v>
      </c>
      <c r="F24" s="9">
        <v>150</v>
      </c>
      <c r="G24" s="21">
        <v>0.25</v>
      </c>
      <c r="H24" s="11">
        <v>0</v>
      </c>
      <c r="I24" s="11"/>
      <c r="J24" s="11"/>
      <c r="K24" s="11">
        <v>30</v>
      </c>
      <c r="L24" s="12" t="s">
        <v>52</v>
      </c>
      <c r="M24" s="9" t="s">
        <v>18</v>
      </c>
      <c r="N24" s="9">
        <v>72</v>
      </c>
      <c r="O24" s="9" t="s">
        <v>18</v>
      </c>
      <c r="P24" s="9" t="str">
        <f t="shared" ca="1" si="0"/>
        <v/>
      </c>
      <c r="Q24" s="6"/>
      <c r="R24" s="17" t="str">
        <f ca="1">IF(SUMIF(A$3:A24,A24,F$3:F24)&lt;=INDIRECT("C"&amp;MATCH(A24,B$30:B$42,0)+29,1),"",SUM(INDIRECT("C"&amp;MATCH(A24,B$30:B$42,0)+29,1)*(-1),SUMIF(A$3:A24,A24,F$3:F24)))</f>
        <v/>
      </c>
    </row>
    <row r="25" spans="1:18" x14ac:dyDescent="0.25">
      <c r="A25" s="14" t="s">
        <v>51</v>
      </c>
      <c r="B25" s="15">
        <v>43200</v>
      </c>
      <c r="C25" s="15">
        <v>43235</v>
      </c>
      <c r="D25" s="14" t="s">
        <v>20</v>
      </c>
      <c r="E25" s="16">
        <v>3000</v>
      </c>
      <c r="F25" s="17">
        <v>800</v>
      </c>
      <c r="G25" s="22">
        <v>0.266666666666667</v>
      </c>
      <c r="H25" s="19">
        <v>36</v>
      </c>
      <c r="I25" s="19" t="s">
        <v>39</v>
      </c>
      <c r="J25" s="19" t="s">
        <v>31</v>
      </c>
      <c r="K25" s="19">
        <v>0</v>
      </c>
      <c r="L25" s="20" t="s">
        <v>52</v>
      </c>
      <c r="M25" s="17">
        <v>800</v>
      </c>
      <c r="N25" s="17" t="s">
        <v>18</v>
      </c>
      <c r="O25" s="17" t="s">
        <v>18</v>
      </c>
      <c r="P25" s="17" t="str">
        <f t="shared" ca="1" si="0"/>
        <v/>
      </c>
      <c r="Q25" s="14"/>
      <c r="R25" s="17" t="str">
        <f ca="1">IF(SUMIF(A$3:A25,A25,F$3:F25)&lt;=INDIRECT("C"&amp;MATCH(A25,B$30:B$42,0)+29,1),"",SUM(INDIRECT("C"&amp;MATCH(A25,B$30:B$42,0)+29,1)*(-1),SUMIF(A$3:A25,A25,F$3:F25)))</f>
        <v/>
      </c>
    </row>
    <row r="26" spans="1:18" x14ac:dyDescent="0.25">
      <c r="A26" s="6" t="s">
        <v>43</v>
      </c>
      <c r="B26" s="7">
        <v>43256</v>
      </c>
      <c r="C26" s="7">
        <v>43256</v>
      </c>
      <c r="D26" s="6" t="s">
        <v>20</v>
      </c>
      <c r="E26" s="8">
        <v>1500</v>
      </c>
      <c r="F26" s="9">
        <v>800</v>
      </c>
      <c r="G26" s="21">
        <v>0.53333333333333299</v>
      </c>
      <c r="H26" s="11">
        <v>36</v>
      </c>
      <c r="I26" s="11" t="s">
        <v>30</v>
      </c>
      <c r="J26" s="11" t="s">
        <v>31</v>
      </c>
      <c r="K26" s="11">
        <v>0</v>
      </c>
      <c r="L26" s="12" t="s">
        <v>44</v>
      </c>
      <c r="M26" s="9" t="s">
        <v>18</v>
      </c>
      <c r="N26" s="9" t="s">
        <v>18</v>
      </c>
      <c r="O26" s="9">
        <v>400</v>
      </c>
      <c r="P26" s="9" t="str">
        <f t="shared" ca="1" si="0"/>
        <v/>
      </c>
      <c r="Q26" s="6" t="b">
        <f>TRUE()</f>
        <v>1</v>
      </c>
      <c r="R26" s="17" t="str">
        <f ca="1">IF(SUMIF(A$3:A26,A26,F$3:F26)&lt;=INDIRECT("C"&amp;MATCH(A26,B$30:B$42,0)+29,1),"",SUM(INDIRECT("C"&amp;MATCH(A26,B$30:B$42,0)+29,1)*(-1),SUMIF(A$3:A26,A26,F$3:F26)))</f>
        <v/>
      </c>
    </row>
    <row r="29" spans="1:18" x14ac:dyDescent="0.25">
      <c r="B29" s="23" t="s">
        <v>53</v>
      </c>
      <c r="C29" s="24" t="s">
        <v>54</v>
      </c>
    </row>
    <row r="30" spans="1:18" x14ac:dyDescent="0.25">
      <c r="B30" s="25" t="s">
        <v>25</v>
      </c>
      <c r="C30" s="26">
        <v>5000</v>
      </c>
      <c r="D30">
        <f t="shared" ref="D30:D42" si="1">SUMIF(A$3:A$26,B30,M$3:O$26)</f>
        <v>0</v>
      </c>
    </row>
    <row r="31" spans="1:18" x14ac:dyDescent="0.25">
      <c r="B31" s="27" t="s">
        <v>43</v>
      </c>
      <c r="C31" s="28">
        <v>5000</v>
      </c>
      <c r="D31">
        <f t="shared" si="1"/>
        <v>0</v>
      </c>
    </row>
    <row r="32" spans="1:18" x14ac:dyDescent="0.25">
      <c r="B32" s="25" t="s">
        <v>55</v>
      </c>
      <c r="C32" s="26">
        <v>6000</v>
      </c>
      <c r="D32">
        <f t="shared" si="1"/>
        <v>0</v>
      </c>
    </row>
    <row r="33" spans="2:4" x14ac:dyDescent="0.25">
      <c r="B33" s="27" t="s">
        <v>49</v>
      </c>
      <c r="C33" s="28">
        <v>2000</v>
      </c>
      <c r="D33">
        <f t="shared" si="1"/>
        <v>2000</v>
      </c>
    </row>
    <row r="34" spans="2:4" x14ac:dyDescent="0.25">
      <c r="B34" s="25" t="s">
        <v>38</v>
      </c>
      <c r="C34" s="26">
        <v>7000</v>
      </c>
      <c r="D34">
        <f t="shared" si="1"/>
        <v>680</v>
      </c>
    </row>
    <row r="35" spans="2:4" x14ac:dyDescent="0.25">
      <c r="B35" s="27" t="s">
        <v>51</v>
      </c>
      <c r="C35" s="28">
        <v>2500</v>
      </c>
      <c r="D35">
        <f t="shared" si="1"/>
        <v>800</v>
      </c>
    </row>
    <row r="36" spans="2:4" x14ac:dyDescent="0.25">
      <c r="B36" s="25" t="s">
        <v>35</v>
      </c>
      <c r="C36" s="26">
        <v>5000</v>
      </c>
      <c r="D36">
        <f t="shared" si="1"/>
        <v>8160</v>
      </c>
    </row>
    <row r="37" spans="2:4" x14ac:dyDescent="0.25">
      <c r="B37" s="27" t="s">
        <v>23</v>
      </c>
      <c r="C37" s="28">
        <v>5000</v>
      </c>
      <c r="D37">
        <f t="shared" si="1"/>
        <v>199.8</v>
      </c>
    </row>
    <row r="38" spans="2:4" x14ac:dyDescent="0.25">
      <c r="B38" s="25" t="s">
        <v>32</v>
      </c>
      <c r="C38" s="26">
        <v>5000</v>
      </c>
      <c r="D38">
        <f t="shared" si="1"/>
        <v>0</v>
      </c>
    </row>
    <row r="39" spans="2:4" x14ac:dyDescent="0.25">
      <c r="B39" s="27" t="s">
        <v>19</v>
      </c>
      <c r="C39" s="28">
        <v>5000</v>
      </c>
      <c r="D39">
        <f t="shared" si="1"/>
        <v>2880</v>
      </c>
    </row>
    <row r="40" spans="2:4" x14ac:dyDescent="0.25">
      <c r="B40" s="25" t="s">
        <v>45</v>
      </c>
      <c r="C40" s="26">
        <v>5000</v>
      </c>
      <c r="D40">
        <f t="shared" si="1"/>
        <v>0</v>
      </c>
    </row>
    <row r="41" spans="2:4" x14ac:dyDescent="0.25">
      <c r="B41" s="27" t="s">
        <v>48</v>
      </c>
      <c r="C41" s="28">
        <v>5000</v>
      </c>
      <c r="D41">
        <f t="shared" si="1"/>
        <v>0</v>
      </c>
    </row>
    <row r="42" spans="2:4" x14ac:dyDescent="0.25">
      <c r="B42" s="25" t="s">
        <v>41</v>
      </c>
      <c r="C42" s="26">
        <v>5000</v>
      </c>
      <c r="D42">
        <f t="shared" si="1"/>
        <v>1440</v>
      </c>
    </row>
  </sheetData>
  <conditionalFormatting sqref="E2:F26">
    <cfRule type="cellIs" dxfId="2" priority="2" operator="lessThan">
      <formula>0</formula>
    </cfRule>
  </conditionalFormatting>
  <conditionalFormatting sqref="D2:D26">
    <cfRule type="cellIs" dxfId="1" priority="3" operator="equal">
      <formula>"Resiliation Définitive"</formula>
    </cfRule>
    <cfRule type="cellIs" dxfId="0" priority="4" operator="equal">
      <formula>"Resiliation Conservatoire"</formula>
    </cfRule>
  </conditionalFormatting>
  <conditionalFormatting sqref="G2:G26">
    <cfRule type="colorScale" priority="5">
      <colorScale>
        <cfvo type="min"/>
        <cfvo type="percentile" val="50"/>
        <cfvo type="max"/>
        <color rgb="FF5A8AC6"/>
        <color rgb="FFFCFCFF"/>
        <color rgb="FFF8696B"/>
      </colorScale>
    </cfRule>
  </conditionalFormatting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CLINITEX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Stéphane BEUVE</dc:creator>
  <dc:description/>
  <cp:lastModifiedBy>Stéphane BEUVE</cp:lastModifiedBy>
  <cp:revision>1</cp:revision>
  <dcterms:created xsi:type="dcterms:W3CDTF">2018-03-13T17:01:47Z</dcterms:created>
  <dcterms:modified xsi:type="dcterms:W3CDTF">2018-03-20T20:43:43Z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Company">
    <vt:lpwstr>CLINITEX</vt:lpwstr>
  </property>
  <property fmtid="{D5CDD505-2E9C-101B-9397-08002B2CF9AE}" pid="4" name="DocSecurity">
    <vt:i4>0</vt:i4>
  </property>
  <property fmtid="{D5CDD505-2E9C-101B-9397-08002B2CF9AE}" pid="5" name="HyperlinksChanged">
    <vt:bool>false</vt:bool>
  </property>
  <property fmtid="{D5CDD505-2E9C-101B-9397-08002B2CF9AE}" pid="6" name="LinksUpToDate">
    <vt:bool>false</vt:bool>
  </property>
  <property fmtid="{D5CDD505-2E9C-101B-9397-08002B2CF9AE}" pid="7" name="ScaleCrop">
    <vt:bool>false</vt:bool>
  </property>
  <property fmtid="{D5CDD505-2E9C-101B-9397-08002B2CF9AE}" pid="8" name="ShareDoc">
    <vt:bool>false</vt:bool>
  </property>
</Properties>
</file>