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X-FIC\USERS$\s.beuve\MonBureau\"/>
    </mc:Choice>
  </mc:AlternateContent>
  <bookViews>
    <workbookView xWindow="0" yWindow="0" windowWidth="28800" windowHeight="11850"/>
  </bookViews>
  <sheets>
    <sheet name="Feuil1" sheetId="1" r:id="rId1"/>
    <sheet name="Feuil2" sheetId="2" r:id="rId2"/>
  </sheets>
  <externalReferences>
    <externalReference r:id="rId3"/>
  </externalReferences>
  <calcPr calcId="162913"/>
  <pivotCaches>
    <pivotCache cacheId="4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17" i="2"/>
  <c r="E17" i="2"/>
  <c r="D17" i="2"/>
  <c r="C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<sst xmlns="http://schemas.openxmlformats.org/spreadsheetml/2006/main" count="58" uniqueCount="51">
  <si>
    <t>PORTEFEUILLE AU 01/04/2018</t>
  </si>
  <si>
    <t>EVOLUTION PORTEFEUILLE</t>
  </si>
  <si>
    <t>Contrats</t>
  </si>
  <si>
    <t>Avenants</t>
  </si>
  <si>
    <t>Résiliations</t>
  </si>
  <si>
    <t>Total CA DEV</t>
  </si>
  <si>
    <t>Total Cumul  CA DEV</t>
  </si>
  <si>
    <t>Contrat</t>
  </si>
  <si>
    <t>CA DEV</t>
  </si>
  <si>
    <t>Cumul  CA DEV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</si>
  <si>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</si>
  <si>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</si>
  <si>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</si>
  <si>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</si>
  <si>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</si>
  <si>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</si>
  <si>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</si>
  <si>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</si>
  <si>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</si>
  <si>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févr</t>
  </si>
  <si>
    <t>mars</t>
  </si>
  <si>
    <t>Total GROUPE</t>
  </si>
  <si>
    <t>Benoit</t>
  </si>
  <si>
    <t>GLN</t>
  </si>
  <si>
    <t>Edouard</t>
  </si>
  <si>
    <t>GLS</t>
  </si>
  <si>
    <t>Cindy</t>
  </si>
  <si>
    <t>Thomas DR</t>
  </si>
  <si>
    <t>CRS</t>
  </si>
  <si>
    <t>Julien</t>
  </si>
  <si>
    <t>CALAIS</t>
  </si>
  <si>
    <t>Sabrina</t>
  </si>
  <si>
    <t>SH</t>
  </si>
  <si>
    <t>Valérie</t>
  </si>
  <si>
    <t>AMIENS</t>
  </si>
  <si>
    <t>Thomas DW</t>
  </si>
  <si>
    <t>PICA</t>
  </si>
  <si>
    <t>Thierry</t>
  </si>
  <si>
    <t>PGE</t>
  </si>
  <si>
    <t>Nathalie</t>
  </si>
  <si>
    <t>NO</t>
  </si>
  <si>
    <t>Charles</t>
  </si>
  <si>
    <t>Benjamin</t>
  </si>
  <si>
    <t>NAN</t>
  </si>
  <si>
    <t>Frédéric</t>
  </si>
  <si>
    <t>Nom commercial</t>
  </si>
  <si>
    <t>Colonne1</t>
  </si>
  <si>
    <t>DEV</t>
  </si>
  <si>
    <t>PORTEFEUILLE DEPART</t>
  </si>
  <si>
    <t>RESIL</t>
  </si>
  <si>
    <t>ATTEINTE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</si>
</sst>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7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 shrinkToFit="1"/>
    </xf>
    <xf numFmtId="164" fontId="4" fillId="2" borderId="2" xfId="1" applyNumberFormat="1" applyFont="1" applyFill="1" applyBorder="1" applyAlignment="1">
      <alignment horizontal="center" shrinkToFit="1"/>
    </xf>
    <xf numFmtId="0" fontId="5" fillId="3" borderId="0" xfId="0" applyFont="1" applyFill="1" applyAlignment="1"/>
    <xf numFmtId="0" fontId="5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165" fontId="2" fillId="3" borderId="0" xfId="0" applyNumberFormat="1" applyFont="1" applyFill="1"/>
    <xf numFmtId="165" fontId="0" fillId="0" borderId="0" xfId="0" applyNumberFormat="1"/>
    <xf numFmtId="0" fontId="3" fillId="0" borderId="0" xfId="0" applyFont="1" applyAlignment="1">
      <alignment horizontal="left"/>
    </xf>
    <xf numFmtId="165" fontId="6" fillId="3" borderId="0" xfId="0" applyNumberFormat="1" applyFont="1" applyFill="1"/>
    <xf numFmtId="165" fontId="3" fillId="0" borderId="0" xfId="0" applyNumberFormat="1" applyFont="1"/>
    <xf numFmtId="0" fontId="0" fillId="0" borderId="0" xfId="0" applyNumberFormat="1"/>
    <xf numFmtId="167" fontId="0" fillId="0" borderId="0" xfId="0" applyNumberFormat="1"/>
    <xf numFmtId="44" fontId="0" fillId="0" borderId="0" xfId="1" applyFont="1"/>
    <xf numFmtId="44" fontId="0" fillId="0" borderId="0" xfId="1" applyFont="1" applyAlignment="1">
      <alignment horizontal="center" wrapText="1"/>
    </xf>
    <xf numFmtId="44" fontId="0" fillId="0" borderId="0" xfId="1" applyNumberFormat="1" applyFont="1"/>
    <xf numFmtId="167" fontId="0" fillId="0" borderId="0" xfId="1" applyNumberFormat="1" applyFont="1"/>
  </cellXfs>
  <cellStyles count="2">
    <cellStyle name="Monétaire" xfId="1" builtinId="4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67" formatCode="#,##0.00\ &quot;€&quot;"/>
    </dxf>
    <dxf>
      <numFmt numFmtId="167" formatCode="#,##0.00\ &quot;€&quot;"/>
    </dxf>
    <dxf>
      <alignment horizontal="center" readingOrder="0"/>
    </dxf>
    <dxf>
      <font>
        <sz val="12"/>
      </font>
    </dxf>
    <dxf>
      <font>
        <sz val="12"/>
      </font>
    </dxf>
    <dxf>
      <font>
        <sz val="14"/>
      </font>
    </dxf>
    <dxf>
      <font>
        <sz val="14"/>
      </font>
    </dxf>
    <dxf>
      <numFmt numFmtId="166" formatCode="#,##0.0\ &quot;€&quot;"/>
    </dxf>
    <dxf>
      <numFmt numFmtId="165" formatCode="#,##0\ &quot;€&quot;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b/>
      </font>
    </dxf>
    <dxf>
      <fill>
        <patternFill patternType="solid">
          <bgColor theme="7"/>
        </patternFill>
      </fill>
    </dxf>
    <dxf>
      <numFmt numFmtId="167" formatCode="#,##0.00\ &quot;€&quot;"/>
    </dxf>
    <dxf>
      <alignment horizontal="center" readingOrder="0"/>
    </dxf>
    <dxf>
      <font>
        <sz val="12"/>
      </font>
    </dxf>
    <dxf>
      <font>
        <sz val="12"/>
      </font>
    </dxf>
    <dxf>
      <font>
        <sz val="14"/>
      </font>
    </dxf>
    <dxf>
      <font>
        <sz val="14"/>
      </font>
    </dxf>
    <dxf>
      <numFmt numFmtId="166" formatCode="#,##0.0\ &quot;€&quot;"/>
    </dxf>
    <dxf>
      <numFmt numFmtId="165" formatCode="#,##0\ &quot;€&quot;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b/>
      </font>
    </dxf>
    <dxf>
      <fill>
        <patternFill patternType="solid"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1819/_TEST%20NE%20PAS%20UTILISER%20reporting%202018-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RCE"/>
      <sheetName val="EVOLUTION GROUPE"/>
      <sheetName val="EVOLUTION AGENCES"/>
      <sheetName val="DETAILS CHANTIERS AGENCES"/>
      <sheetName val="EVOLUTION COMMERCIAUX"/>
      <sheetName val="DETAILS CHANTIERS COM"/>
      <sheetName val="COMMISSIONS"/>
      <sheetName val="DONNEE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eporting%201819/_TEST%20NE%20PAS%20UTILISER%20reporting%202018-2019%20-%20Copi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téphane BEUVE" refreshedDate="43174.867408217593" createdVersion="6" refreshedVersion="6" minRefreshableVersion="3" recordCount="998">
  <cacheSource type="worksheet">
    <worksheetSource ref="A1:O999" sheet="COMMERCE" r:id="rId2"/>
  </cacheSource>
  <cacheFields count="22">
    <cacheField name="NOM CHANTIER" numFmtId="0">
      <sharedItems containsBlank="1" containsMixedTypes="1" containsNumber="1" containsInteger="1" minValue="999" maxValue="96655"/>
    </cacheField>
    <cacheField name="NOM COMMERCIAL" numFmtId="0">
      <sharedItems containsBlank="1" count="13">
        <m/>
        <s v="Nathalie"/>
        <s v="Thomas DW"/>
        <s v="Benoit"/>
        <s v="Thierry"/>
        <s v="Julien"/>
        <s v="Charles"/>
        <s v="Edouard"/>
        <s v="Valérie"/>
        <s v="Benjamin"/>
        <s v="Sabrina"/>
        <s v="Thomas DR" u="1"/>
        <s v="Frédéric" u="1"/>
      </sharedItems>
    </cacheField>
    <cacheField name="DATE SIGNATURE" numFmtId="14">
      <sharedItems containsNonDate="0" containsDate="1" containsString="0" containsBlank="1" minDate="2018-04-02T00:00:00" maxDate="2019-02-02T00:00:00" count="24">
        <m/>
        <d v="2018-04-10T00:00:00"/>
        <d v="2019-01-08T00:00:00"/>
        <d v="2018-07-19T00:00:00"/>
        <d v="2018-08-16T00:00:00"/>
        <d v="2018-09-16T00:00:00"/>
        <d v="2018-05-13T00:00:00"/>
        <d v="2018-04-22T00:00:00"/>
        <d v="2018-08-10T00:00:00"/>
        <d v="2018-09-19T00:00:00"/>
        <d v="2018-10-19T00:00:00"/>
        <d v="2018-11-19T00:00:00"/>
        <d v="2019-02-01T00:00:00"/>
        <d v="2018-09-15T00:00:00"/>
        <d v="2018-06-15T00:00:00"/>
        <d v="2018-08-15T00:00:00"/>
        <d v="2018-07-25T00:00:00"/>
        <d v="2018-12-23T00:00:00"/>
        <d v="2018-11-10T00:00:00"/>
        <d v="2018-11-30T00:00:00"/>
        <d v="2018-05-21T00:00:00"/>
        <d v="2018-06-05T00:00:00"/>
        <d v="2018-04-15T00:00:00"/>
        <d v="2018-04-02T00:00:00"/>
      </sharedItems>
      <fieldGroup par="17" base="2">
        <rangePr groupBy="days" startDate="2018-04-02T00:00:00" endDate="2019-02-02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19"/>
        </groupItems>
      </fieldGroup>
    </cacheField>
    <cacheField name="DATE DEMARRAGE" numFmtId="14">
      <sharedItems containsNonDate="0" containsDate="1" containsString="0" containsBlank="1" minDate="2018-02-01T00:00:00" maxDate="2019-12-03T00:00:00" count="27">
        <m/>
        <d v="2018-04-10T00:00:00"/>
        <d v="2019-03-08T00:00:00"/>
        <d v="2018-07-28T00:00:00"/>
        <d v="2018-08-17T00:00:00"/>
        <d v="2018-09-21T00:00:00"/>
        <d v="2018-05-13T00:00:00"/>
        <d v="2018-04-22T00:00:00"/>
        <d v="2018-08-10T00:00:00"/>
        <d v="2018-10-01T00:00:00"/>
        <d v="2018-10-20T00:00:00"/>
        <d v="2018-11-19T00:00:00"/>
        <d v="2019-02-01T00:00:00"/>
        <d v="2018-07-19T00:00:00"/>
        <d v="2018-10-15T00:00:00"/>
        <d v="2018-07-01T00:00:00"/>
        <d v="2019-03-01T00:00:00"/>
        <d v="2018-08-01T00:00:00"/>
        <d v="2018-12-25T00:00:00"/>
        <d v="2018-11-10T00:00:00"/>
        <d v="2019-12-02T00:00:00"/>
        <d v="2018-06-15T00:00:00"/>
        <d v="2018-04-14T00:00:00"/>
        <d v="2018-05-15T00:00:00"/>
        <d v="2018-06-05T00:00:00"/>
        <d v="2018-04-01T00:00:00"/>
        <d v="2018-02-01T00:00:00"/>
      </sharedItems>
      <fieldGroup par="16" base="3">
        <rangePr groupBy="months" startDate="2018-02-01T00:00:00" endDate="2019-12-0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2/2019"/>
        </groupItems>
      </fieldGroup>
    </cacheField>
    <cacheField name="TYPE" numFmtId="0">
      <sharedItems containsBlank="1" count="7">
        <m/>
        <s v="Contrat"/>
        <s v="Resiliation Conservatoire"/>
        <s v="Avenant -"/>
        <s v="Avenant +"/>
        <s v="Resiliation Définitive"/>
        <s v="Resiliation" u="1"/>
      </sharedItems>
      <fieldGroup par="18"/>
    </cacheField>
    <cacheField name="MONTANT CA" numFmtId="44">
      <sharedItems containsString="0" containsBlank="1" containsNumber="1" containsInteger="1" minValue="-5454" maxValue="23333"/>
    </cacheField>
    <cacheField name="MONTANT MBB" numFmtId="44">
      <sharedItems containsString="0" containsBlank="1" containsNumber="1" containsInteger="1" minValue="-2500" maxValue="8500"/>
    </cacheField>
    <cacheField name="% MBB" numFmtId="10">
      <sharedItems containsString="0" containsBlank="1" containsNumber="1" minValue="1.8335166850018335E-4" maxValue="1"/>
    </cacheField>
    <cacheField name="Durée" numFmtId="0">
      <sharedItems containsString="0" containsBlank="1" containsNumber="1" containsInteger="1" minValue="0" maxValue="36"/>
    </cacheField>
    <cacheField name="Activité" numFmtId="0">
      <sharedItems containsBlank="1" count="7">
        <m/>
        <s v="Santé"/>
        <s v="Tertiaire"/>
        <s v="Logisitique"/>
        <s v="Ecole"/>
        <s v="Industrie"/>
        <s v="Agroalimentaire"/>
      </sharedItems>
    </cacheField>
    <cacheField name="Secteur" numFmtId="0">
      <sharedItems containsBlank="1"/>
    </cacheField>
    <cacheField name="MBB AVANT " numFmtId="0">
      <sharedItems containsString="0" containsBlank="1" containsNumber="1" containsInteger="1" minValue="0" maxValue="500"/>
    </cacheField>
    <cacheField name="Agence" numFmtId="0">
      <sharedItems containsBlank="1" count="12">
        <s v=" "/>
        <s v="NO"/>
        <s v="PICA"/>
        <s v="GLN"/>
        <s v="PGE"/>
        <s v="CALAIS"/>
        <s v="GLS"/>
        <s v="AMIENS"/>
        <s v="NAN"/>
        <s v="SH"/>
        <m/>
        <s v="CRS" u="1"/>
      </sharedItems>
    </cacheField>
    <cacheField name="Com Contrat" numFmtId="0">
      <sharedItems containsString="0" containsBlank="1" containsNumber="1" minValue="0" maxValue="7200"/>
    </cacheField>
    <cacheField name="Com Avenant" numFmtId="0">
      <sharedItems containsString="0" containsBlank="1" containsNumber="1" containsInteger="1" minValue="0" maxValue="540"/>
    </cacheField>
    <cacheField name="Trimestres" numFmtId="0" databaseField="0">
      <fieldGroup base="3">
        <rangePr groupBy="quarters" startDate="2018-02-01T00:00:00" endDate="2019-12-03T00:00:00"/>
        <groupItems count="6">
          <s v="&lt;01/02/2018"/>
          <s v="Trimestre1"/>
          <s v="Trimestre2"/>
          <s v="Trimestre3"/>
          <s v="Trimestre4"/>
          <s v="&gt;03/12/2019"/>
        </groupItems>
      </fieldGroup>
    </cacheField>
    <cacheField name="Années" numFmtId="0" databaseField="0">
      <fieldGroup base="3">
        <rangePr groupBy="years" startDate="2018-02-01T00:00:00" endDate="2019-12-03T00:00:00"/>
        <groupItems count="4">
          <s v="&lt;01/02/2018"/>
          <s v="2018"/>
          <s v="2019"/>
          <s v="&gt;03/12/2019"/>
        </groupItems>
      </fieldGroup>
    </cacheField>
    <cacheField name="Mois" numFmtId="0" databaseField="0">
      <fieldGroup base="2">
        <rangePr groupBy="months" startDate="2018-04-02T00:00:00" endDate="2019-02-02T00:00:00"/>
        <groupItems count="14">
          <s v="&lt;02/04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19"/>
        </groupItems>
      </fieldGroup>
    </cacheField>
    <cacheField name="TYPE CONTRAT2" numFmtId="0" databaseField="0">
      <fieldGroup base="4">
        <discretePr count="7">
          <x v="0"/>
          <x v="1"/>
          <x v="4"/>
          <x v="3"/>
          <x v="3"/>
          <x v="4"/>
          <x v="2"/>
        </discretePr>
        <groupItems count="5">
          <m/>
          <s v="Contrat"/>
          <s v="Resiliation"/>
          <s v="Groupe1"/>
          <s v="Groupe2"/>
        </groupItems>
      </fieldGroup>
    </cacheField>
    <cacheField name="Evolution" numFmtId="0" formula="'MONTANT CA'+2200000" databaseField="0"/>
    <cacheField name="Champ1" numFmtId="0" formula="&quot;m3&quot;+'MONTANT CA'" databaseField="0"/>
    <cacheField name="Champ2" numFmtId="0" formula=" 2200000+'MONTANT CA'" databaseField="0"/>
  </cacheFields>
  <extLst>
    <ext xmlns:x14="http://schemas.microsoft.com/office/spreadsheetml/2009/9/main" uri="{725AE2AE-9491-48be-B2B4-4EB974FC3084}">
      <x14:pivotCacheDefinition pivotCacheId="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">
  <r>
    <m/>
    <x v="0"/>
    <x v="0"/>
    <x v="0"/>
    <x v="0"/>
    <m/>
    <m/>
    <m/>
    <m/>
    <x v="0"/>
    <m/>
    <m/>
    <x v="0"/>
    <n v="0"/>
    <n v="0"/>
  </r>
  <r>
    <s v="AZERTY"/>
    <x v="1"/>
    <x v="1"/>
    <x v="1"/>
    <x v="1"/>
    <n v="3500"/>
    <n v="1500"/>
    <n v="0.42857142857142855"/>
    <n v="12"/>
    <x v="0"/>
    <m/>
    <m/>
    <x v="1"/>
    <n v="900"/>
    <n v="0"/>
  </r>
  <r>
    <s v="CARREFOUR"/>
    <x v="1"/>
    <x v="2"/>
    <x v="2"/>
    <x v="1"/>
    <n v="3800"/>
    <n v="2500"/>
    <n v="0.65789473684210531"/>
    <n v="24"/>
    <x v="0"/>
    <m/>
    <m/>
    <x v="1"/>
    <n v="2000"/>
    <n v="0"/>
  </r>
  <r>
    <s v="ECONOMICA"/>
    <x v="1"/>
    <x v="3"/>
    <x v="3"/>
    <x v="1"/>
    <n v="4500"/>
    <n v="2500"/>
    <n v="0.55555555555555558"/>
    <n v="24"/>
    <x v="0"/>
    <m/>
    <m/>
    <x v="1"/>
    <n v="2000"/>
    <n v="0"/>
  </r>
  <r>
    <s v="ERF"/>
    <x v="2"/>
    <x v="4"/>
    <x v="4"/>
    <x v="1"/>
    <n v="3444"/>
    <n v="333"/>
    <n v="9.6689895470383272E-2"/>
    <n v="12"/>
    <x v="0"/>
    <m/>
    <m/>
    <x v="2"/>
    <n v="199.79999999999998"/>
    <n v="0"/>
  </r>
  <r>
    <s v="TGEGEGEG"/>
    <x v="3"/>
    <x v="5"/>
    <x v="5"/>
    <x v="2"/>
    <n v="-5454"/>
    <n v="-1"/>
    <n v="1.8335166850018335E-4"/>
    <m/>
    <x v="1"/>
    <s v="Public"/>
    <m/>
    <x v="3"/>
    <n v="0"/>
    <n v="0"/>
  </r>
  <r>
    <s v="ERF"/>
    <x v="1"/>
    <x v="6"/>
    <x v="6"/>
    <x v="1"/>
    <n v="23333"/>
    <n v="8500"/>
    <n v="0.36429091844169204"/>
    <n v="24"/>
    <x v="2"/>
    <s v="Privé"/>
    <m/>
    <x v="1"/>
    <n v="0"/>
    <n v="0"/>
  </r>
  <r>
    <s v="SAINT LOUIS SUCRE"/>
    <x v="4"/>
    <x v="7"/>
    <x v="7"/>
    <x v="3"/>
    <n v="-5000"/>
    <n v="-1000"/>
    <n v="0.2"/>
    <m/>
    <x v="0"/>
    <m/>
    <m/>
    <x v="4"/>
    <n v="0"/>
    <n v="0"/>
  </r>
  <r>
    <s v="AZERTYY"/>
    <x v="1"/>
    <x v="8"/>
    <x v="8"/>
    <x v="1"/>
    <n v="5000"/>
    <n v="4500"/>
    <n v="0.9"/>
    <n v="24"/>
    <x v="3"/>
    <s v="Public"/>
    <m/>
    <x v="1"/>
    <n v="7200"/>
    <n v="0"/>
  </r>
  <r>
    <s v="OUST"/>
    <x v="1"/>
    <x v="9"/>
    <x v="9"/>
    <x v="1"/>
    <n v="4500"/>
    <n v="500"/>
    <n v="0.1111111111111111"/>
    <n v="36"/>
    <x v="4"/>
    <s v="Privé"/>
    <m/>
    <x v="1"/>
    <n v="500"/>
    <n v="0"/>
  </r>
  <r>
    <s v="OUISTITI"/>
    <x v="1"/>
    <x v="10"/>
    <x v="10"/>
    <x v="1"/>
    <n v="8000"/>
    <n v="900"/>
    <n v="0.1125"/>
    <n v="24"/>
    <x v="1"/>
    <s v="Privé"/>
    <m/>
    <x v="1"/>
    <n v="1440"/>
    <n v="0"/>
  </r>
  <r>
    <s v="WESHWESH"/>
    <x v="1"/>
    <x v="11"/>
    <x v="11"/>
    <x v="1"/>
    <n v="3000"/>
    <n v="450"/>
    <n v="0.15"/>
    <m/>
    <x v="2"/>
    <m/>
    <m/>
    <x v="1"/>
    <n v="0"/>
    <n v="0"/>
  </r>
  <r>
    <s v="OPOPOP"/>
    <x v="4"/>
    <x v="12"/>
    <x v="12"/>
    <x v="1"/>
    <n v="4500"/>
    <n v="1500"/>
    <n v="0.33333333333333331"/>
    <n v="12"/>
    <x v="0"/>
    <s v="Public"/>
    <m/>
    <x v="4"/>
    <n v="0"/>
    <n v="0"/>
  </r>
  <r>
    <s v="EZRTY"/>
    <x v="5"/>
    <x v="3"/>
    <x v="13"/>
    <x v="1"/>
    <n v="500"/>
    <n v="300"/>
    <n v="0.6"/>
    <n v="12"/>
    <x v="3"/>
    <s v="Privé"/>
    <m/>
    <x v="5"/>
    <n v="180"/>
    <n v="0"/>
  </r>
  <r>
    <s v="YEPA"/>
    <x v="6"/>
    <x v="13"/>
    <x v="14"/>
    <x v="4"/>
    <n v="4000"/>
    <n v="800"/>
    <n v="0.2"/>
    <n v="0"/>
    <x v="4"/>
    <s v="Privé"/>
    <n v="500"/>
    <x v="1"/>
    <n v="0"/>
    <n v="90"/>
  </r>
  <r>
    <s v="MIAMIAM"/>
    <x v="1"/>
    <x v="14"/>
    <x v="15"/>
    <x v="1"/>
    <n v="4500"/>
    <n v="900"/>
    <n v="0.2"/>
    <n v="24"/>
    <x v="1"/>
    <m/>
    <m/>
    <x v="1"/>
    <n v="0"/>
    <n v="0"/>
  </r>
  <r>
    <s v="TATAYOYO"/>
    <x v="7"/>
    <x v="15"/>
    <x v="16"/>
    <x v="4"/>
    <n v="500"/>
    <n v="100"/>
    <n v="0.2"/>
    <n v="0"/>
    <x v="2"/>
    <s v="Public"/>
    <n v="70"/>
    <x v="6"/>
    <n v="0"/>
    <n v="9"/>
  </r>
  <r>
    <s v="DEDE LEMBROUILLE"/>
    <x v="8"/>
    <x v="16"/>
    <x v="17"/>
    <x v="1"/>
    <n v="6000"/>
    <n v="600"/>
    <n v="0.1"/>
    <n v="24"/>
    <x v="5"/>
    <s v="Privé"/>
    <n v="0"/>
    <x v="7"/>
    <n v="960"/>
    <n v="0"/>
  </r>
  <r>
    <s v="JEAN NEMARE"/>
    <x v="1"/>
    <x v="17"/>
    <x v="18"/>
    <x v="5"/>
    <n v="-2500"/>
    <n v="-2500"/>
    <n v="1"/>
    <n v="0"/>
    <x v="3"/>
    <s v="Privé"/>
    <n v="0"/>
    <x v="1"/>
    <n v="0"/>
    <n v="0"/>
  </r>
  <r>
    <s v="ASMSTRAMGRAM"/>
    <x v="9"/>
    <x v="18"/>
    <x v="19"/>
    <x v="5"/>
    <n v="-250"/>
    <n v="-250"/>
    <n v="1"/>
    <n v="0"/>
    <x v="0"/>
    <m/>
    <n v="0"/>
    <x v="8"/>
    <n v="0"/>
    <n v="0"/>
  </r>
  <r>
    <s v="PICETPIC"/>
    <x v="8"/>
    <x v="19"/>
    <x v="20"/>
    <x v="2"/>
    <n v="-2600"/>
    <n v="-250"/>
    <n v="9.6153846153846159E-2"/>
    <n v="0"/>
    <x v="0"/>
    <m/>
    <n v="0"/>
    <x v="7"/>
    <n v="0"/>
    <n v="0"/>
  </r>
  <r>
    <s v="COLLEGRAME"/>
    <x v="9"/>
    <x v="20"/>
    <x v="21"/>
    <x v="1"/>
    <n v="6000"/>
    <n v="1000"/>
    <n v="0.16666666666666666"/>
    <n v="36"/>
    <x v="0"/>
    <m/>
    <n v="0"/>
    <x v="8"/>
    <n v="2000"/>
    <n v="0"/>
  </r>
  <r>
    <n v="999"/>
    <x v="10"/>
    <x v="1"/>
    <x v="22"/>
    <x v="4"/>
    <n v="600"/>
    <n v="150"/>
    <n v="0.25"/>
    <n v="0"/>
    <x v="0"/>
    <m/>
    <n v="30"/>
    <x v="9"/>
    <n v="0"/>
    <n v="36"/>
  </r>
  <r>
    <n v="96655"/>
    <x v="10"/>
    <x v="1"/>
    <x v="23"/>
    <x v="1"/>
    <n v="3000"/>
    <n v="800"/>
    <n v="0.26666666666666666"/>
    <n v="36"/>
    <x v="4"/>
    <s v="Privé"/>
    <n v="0"/>
    <x v="9"/>
    <n v="800"/>
    <n v="0"/>
  </r>
  <r>
    <s v="YGHYGHYGHYY"/>
    <x v="7"/>
    <x v="21"/>
    <x v="24"/>
    <x v="1"/>
    <n v="1500"/>
    <n v="800"/>
    <n v="0.53333333333333333"/>
    <n v="24"/>
    <x v="2"/>
    <s v="Privé"/>
    <n v="0"/>
    <x v="6"/>
    <n v="0"/>
    <n v="0"/>
  </r>
  <r>
    <s v="SAINT LOUIS SUCRE"/>
    <x v="8"/>
    <x v="22"/>
    <x v="25"/>
    <x v="1"/>
    <n v="4500"/>
    <n v="1600"/>
    <n v="0.35555555555555557"/>
    <n v="24"/>
    <x v="6"/>
    <s v="Privé"/>
    <n v="0"/>
    <x v="7"/>
    <n v="1280"/>
    <n v="0"/>
  </r>
  <r>
    <s v="SAINT LOUIS"/>
    <x v="8"/>
    <x v="23"/>
    <x v="26"/>
    <x v="4"/>
    <n v="13000"/>
    <n v="1800"/>
    <n v="0.13846153846153847"/>
    <n v="0"/>
    <x v="6"/>
    <s v="Privé"/>
    <n v="0"/>
    <x v="7"/>
    <n v="0"/>
    <n v="540"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  <r>
    <m/>
    <x v="0"/>
    <x v="0"/>
    <x v="0"/>
    <x v="0"/>
    <m/>
    <m/>
    <m/>
    <m/>
    <x v="0"/>
    <m/>
    <m/>
    <x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1" applyNumberFormats="0" applyBorderFormats="0" applyFontFormats="0" applyPatternFormats="0" applyAlignmentFormats="0" applyWidthHeightFormats="1" dataCaption="Valeurs" grandTotalCaption="Total GROUPE" updatedVersion="6" minRefreshableVersion="5" useAutoFormatting="1" itemPrintTitles="1" createdVersion="6" indent="0" showHeaders="0" outline="1" outlineData="1" multipleFieldFilters="0" rowHeaderCaption="">
  <location ref="A13:I27" firstHeaderRow="0" firstDataRow="3" firstDataCol="1"/>
  <pivotFields count="22">
    <pivotField subtotalTop="0" showAll="0"/>
    <pivotField subtotalTop="0" multipleItemSelectionAllowed="1" showAll="0"/>
    <pivotField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ubtotalTop="0" showAll="0">
      <items count="15">
        <item x="0"/>
        <item x="4"/>
        <item x="5"/>
        <item x="6"/>
        <item x="7"/>
        <item x="8"/>
        <item x="9"/>
        <item x="10"/>
        <item x="11"/>
        <item x="12"/>
        <item x="13"/>
        <item x="1"/>
        <item x="2"/>
        <item x="3"/>
        <item t="default"/>
      </items>
    </pivotField>
    <pivotField name="TYPE CONTRAT" axis="axisCol" subtotalTop="0" showAll="0">
      <items count="8">
        <item x="1"/>
        <item h="1" x="0"/>
        <item x="3"/>
        <item x="4"/>
        <item x="2"/>
        <item h="1" m="1" x="6"/>
        <item x="5"/>
        <item t="default"/>
      </items>
    </pivotField>
    <pivotField dataField="1" subtotalTop="0" showAll="0"/>
    <pivotField subtotalTop="0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6">
        <item x="1"/>
        <item x="2"/>
        <item x="3"/>
        <item x="4"/>
        <item x="5"/>
        <item x="0"/>
      </items>
    </pivotField>
    <pivotField showAll="0" defaultSubtotal="0">
      <items count="4">
        <item x="1"/>
        <item x="2"/>
        <item x="3"/>
        <item x="0"/>
      </items>
    </pivotField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showAll="0" defaultSubtotal="0">
      <items count="5">
        <item n="Contrats" x="1"/>
        <item h="1" x="0"/>
        <item n="Avenants" sd="0" x="3"/>
        <item n="Résiliations" sd="0" x="4"/>
        <item h="1" x="2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2"/>
    </i>
    <i>
      <x v="13"/>
    </i>
    <i t="grand">
      <x/>
    </i>
  </rowItems>
  <colFields count="3">
    <field x="18"/>
    <field x="4"/>
    <field x="-2"/>
  </colFields>
  <colItems count="8">
    <i>
      <x/>
      <x/>
      <x/>
    </i>
    <i r="2" i="1">
      <x v="1"/>
    </i>
    <i>
      <x v="2"/>
      <x v="1048832"/>
      <x/>
    </i>
    <i r="2" i="1">
      <x v="1"/>
    </i>
    <i>
      <x v="3"/>
      <x v="1048832"/>
      <x/>
    </i>
    <i r="2" i="1">
      <x v="1"/>
    </i>
    <i t="grand">
      <x/>
    </i>
    <i t="grand" i="1">
      <x/>
    </i>
  </colItems>
  <dataFields count="2">
    <dataField name="CA DEV" fld="5" baseField="17" baseItem="1"/>
    <dataField name="Cumul  CA DEV" fld="5" showDataAs="runTotal" baseField="3" baseItem="0"/>
  </dataFields>
  <formats count="29">
    <format dxfId="31">
      <pivotArea outline="0" collapsedLevelsAreSubtotals="1" fieldPosition="0"/>
    </format>
    <format dxfId="3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grandRow="1" outline="0" collapsedLevelsAreSubtotals="1" fieldPosition="0"/>
    </format>
    <format dxfId="34">
      <pivotArea dataOnly="0" labelOnly="1" grandRow="1" outline="0" fieldPosition="0"/>
    </format>
    <format dxfId="35">
      <pivotArea grandRow="1" outline="0" collapsedLevelsAreSubtotals="1" fieldPosition="0"/>
    </format>
    <format dxfId="36">
      <pivotArea dataOnly="0" labelOnly="1" grandRow="1" outline="0" fieldPosition="0"/>
    </format>
    <format dxfId="37">
      <pivotArea outline="0" collapsedLevelsAreSubtotals="1" fieldPosition="0"/>
    </format>
    <format dxfId="38">
      <pivotArea outline="0" collapsedLevelsAreSubtotals="1" fieldPosition="0"/>
    </format>
    <format dxfId="39">
      <pivotArea dataOnly="0" labelOnly="1" fieldPosition="0">
        <references count="2">
          <reference field="4" count="1">
            <x v="0"/>
          </reference>
          <reference field="18" count="1" selected="0">
            <x v="0"/>
          </reference>
        </references>
      </pivotArea>
    </format>
    <format dxfId="40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1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2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3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">
      <pivotArea dataOnly="0" labelOnly="1" fieldPosition="0">
        <references count="2">
          <reference field="4" count="1">
            <x v="0"/>
          </reference>
          <reference field="18" count="1" selected="0">
            <x v="0"/>
          </reference>
        </references>
      </pivotArea>
    </format>
    <format dxfId="45">
      <pivotArea dataOnly="0" labelOnly="1" fieldPosition="0">
        <references count="2">
          <reference field="4" count="1">
            <x v="1048832"/>
          </reference>
          <reference field="18" count="1" selected="0">
            <x v="2"/>
          </reference>
        </references>
      </pivotArea>
    </format>
    <format dxfId="46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7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8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9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0">
      <pivotArea dataOnly="0" labelOnly="1" fieldPosition="0">
        <references count="2">
          <reference field="4" count="1">
            <x v="0"/>
          </reference>
          <reference field="18" count="1" selected="0">
            <x v="0"/>
          </reference>
        </references>
      </pivotArea>
    </format>
    <format dxfId="51">
      <pivotArea dataOnly="0" labelOnly="1" fieldPosition="0">
        <references count="2">
          <reference field="4" count="1">
            <x v="1048832"/>
          </reference>
          <reference field="18" count="1" selected="0">
            <x v="2"/>
          </reference>
        </references>
      </pivotArea>
    </format>
    <format dxfId="52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3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4">
      <pivotArea field="1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5">
      <pivotArea field="1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6">
      <pivotArea dataOnly="0" labelOnly="1" fieldPosition="0">
        <references count="2">
          <reference field="4" count="1">
            <x v="0"/>
          </reference>
          <reference field="18" count="1" selected="0">
            <x v="0"/>
          </reference>
        </references>
      </pivotArea>
    </format>
    <format dxfId="57">
      <pivotArea dataOnly="0" labelOnly="1" fieldPosition="0">
        <references count="2">
          <reference field="4" count="1">
            <x v="1048832"/>
          </reference>
          <reference field="18" count="1" selected="0">
            <x v="2"/>
          </reference>
        </references>
      </pivotArea>
    </format>
    <format dxfId="58">
      <pivotArea dataOnly="0" outline="0" fieldPosition="0">
        <references count="1">
          <reference field="4294967294" count="1">
            <x v="0"/>
          </reference>
        </references>
      </pivotArea>
    </format>
    <format dxfId="59">
      <pivotArea dataOnly="0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2" showRowHeaders="1" showColHeaders="1" showRowStripes="0" showColStripes="0" showLastColumn="1"/>
  <filters count="1">
    <filter fld="3" type="dateBetween" evalOrder="-1" id="576" name="DATE DEMARRAGE">
      <autoFilter ref="A1">
        <filterColumn colId="0">
          <customFilters and="1">
            <customFilter operator="greaterThanOrEqual" val="43191"/>
            <customFilter operator="lessThanOrEqual" val="4355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4" displayName="Tableau4" ref="A1:F17" totalsRowShown="0">
  <autoFilter ref="A1:F17"/>
  <tableColumns count="6">
    <tableColumn id="1" name="Nom commercial"/>
    <tableColumn id="2" name="Colonne1"/>
    <tableColumn id="3" name="DEV" dataCellStyle="Monétaire"/>
    <tableColumn id="4" name="PORTEFEUILLE DEPART" dataCellStyle="Monétaire"/>
    <tableColumn id="5" name="RESIL" dataDxfId="1"/>
    <tableColumn id="7" name="ATTEINTE DEV" dataDxfId="0" dataCellStyle="Monétaire">
      <calculatedColumnFormula>SUMIF([1]!Tableau1[NOM COMMERCIAL],Tableau4[[#This Row],[Nom commercial]],[1]!Tableau1[MONTANT MBB])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I17" sqref="I17"/>
    </sheetView>
  </sheetViews>
  <sheetFormatPr baseColWidth="10" defaultRowHeight="15" x14ac:dyDescent="0.25"/>
  <cols>
    <col min="1" max="1" width="17.28515625" bestFit="1" customWidth="1"/>
    <col min="2" max="2" width="12.5703125" bestFit="1" customWidth="1"/>
    <col min="3" max="3" width="14" bestFit="1" customWidth="1"/>
    <col min="4" max="4" width="19.7109375" customWidth="1"/>
    <col min="5" max="5" width="14" bestFit="1" customWidth="1"/>
    <col min="6" max="6" width="13.140625" bestFit="1" customWidth="1"/>
    <col min="7" max="7" width="14" bestFit="1" customWidth="1"/>
    <col min="8" max="8" width="12.28515625" bestFit="1" customWidth="1"/>
    <col min="9" max="9" width="19" bestFit="1" customWidth="1"/>
  </cols>
  <sheetData>
    <row r="1" spans="1:9" ht="15.75" thickBot="1" x14ac:dyDescent="0.3"/>
    <row r="2" spans="1:9" ht="19.5" thickBot="1" x14ac:dyDescent="0.35">
      <c r="D2" s="1" t="s">
        <v>0</v>
      </c>
      <c r="E2" s="2"/>
    </row>
    <row r="3" spans="1:9" ht="21.75" thickBot="1" x14ac:dyDescent="0.4">
      <c r="D3" s="3">
        <f>Feuil2!D17</f>
        <v>2200000</v>
      </c>
      <c r="E3" s="4"/>
    </row>
    <row r="9" spans="1:9" ht="23.25" x14ac:dyDescent="0.35">
      <c r="B9" s="5" t="s">
        <v>1</v>
      </c>
      <c r="C9" s="5"/>
      <c r="D9" s="5"/>
    </row>
    <row r="10" spans="1:9" ht="23.25" x14ac:dyDescent="0.35">
      <c r="B10" s="6"/>
      <c r="C10" s="6"/>
      <c r="D10" s="6"/>
    </row>
    <row r="13" spans="1:9" x14ac:dyDescent="0.25">
      <c r="B13" t="s">
        <v>2</v>
      </c>
      <c r="D13" t="s">
        <v>3</v>
      </c>
      <c r="F13" t="s">
        <v>4</v>
      </c>
      <c r="H13" s="7" t="s">
        <v>5</v>
      </c>
      <c r="I13" s="7" t="s">
        <v>6</v>
      </c>
    </row>
    <row r="14" spans="1:9" x14ac:dyDescent="0.25">
      <c r="B14" s="7" t="s">
        <v>7</v>
      </c>
      <c r="C14" s="7"/>
      <c r="D14" s="7"/>
      <c r="E14" s="7"/>
      <c r="H14" s="7"/>
      <c r="I14" s="7"/>
    </row>
    <row r="15" spans="1:9" x14ac:dyDescent="0.25">
      <c r="B15" s="8" t="s">
        <v>8</v>
      </c>
      <c r="C15" t="s">
        <v>9</v>
      </c>
      <c r="D15" s="8" t="s">
        <v>8</v>
      </c>
      <c r="E15" t="s">
        <v>9</v>
      </c>
      <c r="F15" s="8" t="s">
        <v>8</v>
      </c>
      <c r="G15" t="s">
        <v>9</v>
      </c>
      <c r="H15" s="7"/>
      <c r="I15" s="7"/>
    </row>
    <row r="16" spans="1:9" x14ac:dyDescent="0.25">
      <c r="A16" s="9" t="s">
        <v>10</v>
      </c>
      <c r="B16" s="10">
        <v>8000</v>
      </c>
      <c r="C16" s="11">
        <v>8000</v>
      </c>
      <c r="D16" s="10">
        <v>-4400</v>
      </c>
      <c r="E16" s="11">
        <v>-4400</v>
      </c>
      <c r="F16" s="10"/>
      <c r="G16" s="11">
        <v>0</v>
      </c>
      <c r="H16" s="10">
        <v>3600</v>
      </c>
      <c r="I16" s="11">
        <v>3600</v>
      </c>
    </row>
    <row r="17" spans="1:9" x14ac:dyDescent="0.25">
      <c r="A17" s="9" t="s">
        <v>11</v>
      </c>
      <c r="B17" s="10">
        <v>26333</v>
      </c>
      <c r="C17" s="11">
        <v>34333</v>
      </c>
      <c r="D17" s="10"/>
      <c r="E17" s="11">
        <v>-4400</v>
      </c>
      <c r="F17" s="10"/>
      <c r="G17" s="11">
        <v>0</v>
      </c>
      <c r="H17" s="10">
        <v>26333</v>
      </c>
      <c r="I17" s="11">
        <v>29933</v>
      </c>
    </row>
    <row r="18" spans="1:9" x14ac:dyDescent="0.25">
      <c r="A18" s="9" t="s">
        <v>12</v>
      </c>
      <c r="B18" s="10">
        <v>7500</v>
      </c>
      <c r="C18" s="11">
        <v>41833</v>
      </c>
      <c r="D18" s="10"/>
      <c r="E18" s="11">
        <v>-4400</v>
      </c>
      <c r="F18" s="10"/>
      <c r="G18" s="11">
        <v>0</v>
      </c>
      <c r="H18" s="10">
        <v>7500</v>
      </c>
      <c r="I18" s="11">
        <v>37433</v>
      </c>
    </row>
    <row r="19" spans="1:9" x14ac:dyDescent="0.25">
      <c r="A19" s="9" t="s">
        <v>13</v>
      </c>
      <c r="B19" s="10">
        <v>9500</v>
      </c>
      <c r="C19" s="11">
        <v>51333</v>
      </c>
      <c r="D19" s="10"/>
      <c r="E19" s="11">
        <v>-4400</v>
      </c>
      <c r="F19" s="10"/>
      <c r="G19" s="11">
        <v>0</v>
      </c>
      <c r="H19" s="10">
        <v>9500</v>
      </c>
      <c r="I19" s="11">
        <v>46933</v>
      </c>
    </row>
    <row r="20" spans="1:9" x14ac:dyDescent="0.25">
      <c r="A20" s="9" t="s">
        <v>14</v>
      </c>
      <c r="B20" s="10">
        <v>14444</v>
      </c>
      <c r="C20" s="11">
        <v>65777</v>
      </c>
      <c r="D20" s="10"/>
      <c r="E20" s="11">
        <v>-4400</v>
      </c>
      <c r="F20" s="10"/>
      <c r="G20" s="11">
        <v>0</v>
      </c>
      <c r="H20" s="10">
        <v>14444</v>
      </c>
      <c r="I20" s="11">
        <v>61377</v>
      </c>
    </row>
    <row r="21" spans="1:9" x14ac:dyDescent="0.25">
      <c r="A21" s="9" t="s">
        <v>15</v>
      </c>
      <c r="B21" s="10"/>
      <c r="C21" s="11">
        <v>65777</v>
      </c>
      <c r="D21" s="10"/>
      <c r="E21" s="11">
        <v>-4400</v>
      </c>
      <c r="F21" s="10">
        <v>-5454</v>
      </c>
      <c r="G21" s="11">
        <v>-5454</v>
      </c>
      <c r="H21" s="10">
        <v>-5454</v>
      </c>
      <c r="I21" s="11">
        <v>55923</v>
      </c>
    </row>
    <row r="22" spans="1:9" x14ac:dyDescent="0.25">
      <c r="A22" s="9" t="s">
        <v>16</v>
      </c>
      <c r="B22" s="10">
        <v>12500</v>
      </c>
      <c r="C22" s="11">
        <v>78277</v>
      </c>
      <c r="D22" s="10">
        <v>4000</v>
      </c>
      <c r="E22" s="11">
        <v>-400</v>
      </c>
      <c r="F22" s="10"/>
      <c r="G22" s="11">
        <v>-5454</v>
      </c>
      <c r="H22" s="10">
        <v>16500</v>
      </c>
      <c r="I22" s="11">
        <v>72423</v>
      </c>
    </row>
    <row r="23" spans="1:9" x14ac:dyDescent="0.25">
      <c r="A23" s="9" t="s">
        <v>17</v>
      </c>
      <c r="B23" s="10">
        <v>3000</v>
      </c>
      <c r="C23" s="11">
        <v>81277</v>
      </c>
      <c r="D23" s="10"/>
      <c r="E23" s="11">
        <v>-400</v>
      </c>
      <c r="F23" s="10">
        <v>-250</v>
      </c>
      <c r="G23" s="11">
        <v>-5704</v>
      </c>
      <c r="H23" s="10">
        <v>2750</v>
      </c>
      <c r="I23" s="11">
        <v>75173</v>
      </c>
    </row>
    <row r="24" spans="1:9" x14ac:dyDescent="0.25">
      <c r="A24" s="9" t="s">
        <v>18</v>
      </c>
      <c r="B24" s="10"/>
      <c r="C24" s="11">
        <v>81277</v>
      </c>
      <c r="D24" s="10"/>
      <c r="E24" s="11">
        <v>-400</v>
      </c>
      <c r="F24" s="10">
        <v>-2500</v>
      </c>
      <c r="G24" s="11">
        <v>-8204</v>
      </c>
      <c r="H24" s="10">
        <v>-2500</v>
      </c>
      <c r="I24" s="11">
        <v>72673</v>
      </c>
    </row>
    <row r="25" spans="1:9" x14ac:dyDescent="0.25">
      <c r="A25" s="9" t="s">
        <v>19</v>
      </c>
      <c r="B25" s="10">
        <v>4500</v>
      </c>
      <c r="C25" s="11">
        <v>85777</v>
      </c>
      <c r="D25" s="10"/>
      <c r="E25" s="11">
        <v>-400</v>
      </c>
      <c r="F25" s="10"/>
      <c r="G25" s="11">
        <v>-8204</v>
      </c>
      <c r="H25" s="10">
        <v>4500</v>
      </c>
      <c r="I25" s="11">
        <v>77173</v>
      </c>
    </row>
    <row r="26" spans="1:9" x14ac:dyDescent="0.25">
      <c r="A26" s="9" t="s">
        <v>20</v>
      </c>
      <c r="B26" s="10">
        <v>3800</v>
      </c>
      <c r="C26" s="11">
        <v>89577</v>
      </c>
      <c r="D26" s="10">
        <v>500</v>
      </c>
      <c r="E26" s="11">
        <v>100</v>
      </c>
      <c r="F26" s="10"/>
      <c r="G26" s="11">
        <v>-8204</v>
      </c>
      <c r="H26" s="10">
        <v>4300</v>
      </c>
      <c r="I26" s="11">
        <v>81473</v>
      </c>
    </row>
    <row r="27" spans="1:9" ht="18.75" x14ac:dyDescent="0.3">
      <c r="A27" s="12" t="s">
        <v>21</v>
      </c>
      <c r="B27" s="13">
        <v>89577</v>
      </c>
      <c r="C27" s="14"/>
      <c r="D27" s="13">
        <v>100</v>
      </c>
      <c r="E27" s="14"/>
      <c r="F27" s="13">
        <v>-8204</v>
      </c>
      <c r="G27" s="14"/>
      <c r="H27" s="13">
        <v>81473</v>
      </c>
      <c r="I27" s="14"/>
    </row>
  </sheetData>
  <mergeCells count="2">
    <mergeCell ref="D2:E2"/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D17" sqref="D17"/>
    </sheetView>
  </sheetViews>
  <sheetFormatPr baseColWidth="10" defaultRowHeight="15" x14ac:dyDescent="0.25"/>
  <cols>
    <col min="1" max="1" width="13.85546875" customWidth="1"/>
    <col min="2" max="2" width="11.7109375" bestFit="1" customWidth="1"/>
    <col min="3" max="3" width="11.85546875" bestFit="1" customWidth="1"/>
    <col min="4" max="4" width="24.7109375" bestFit="1" customWidth="1"/>
    <col min="5" max="5" width="11.85546875" bestFit="1" customWidth="1"/>
    <col min="6" max="6" width="14.28515625" bestFit="1" customWidth="1"/>
  </cols>
  <sheetData>
    <row r="1" spans="1:6" ht="30" x14ac:dyDescent="0.25">
      <c r="A1" t="s">
        <v>45</v>
      </c>
      <c r="B1" t="s">
        <v>46</v>
      </c>
      <c r="C1" s="17" t="s">
        <v>47</v>
      </c>
      <c r="D1" s="17" t="s">
        <v>48</v>
      </c>
      <c r="E1" s="16" t="s">
        <v>49</v>
      </c>
      <c r="F1" s="18" t="s">
        <v>50</v>
      </c>
    </row>
    <row r="2" spans="1:6" x14ac:dyDescent="0.25">
      <c r="A2" t="s">
        <v>22</v>
      </c>
      <c r="B2" t="s">
        <v>23</v>
      </c>
      <c r="C2" s="17">
        <v>5000</v>
      </c>
      <c r="D2" s="17">
        <v>200000</v>
      </c>
      <c r="E2" s="16">
        <v>10000</v>
      </c>
      <c r="F2" s="19">
        <f>SUMIF([1]!Tableau1[NOM COMMERCIAL],Tableau4[[#This Row],[Nom commercial]],[1]!Tableau1[MONTANT MBB])</f>
        <v>-1</v>
      </c>
    </row>
    <row r="3" spans="1:6" x14ac:dyDescent="0.25">
      <c r="A3" t="s">
        <v>24</v>
      </c>
      <c r="B3" t="s">
        <v>25</v>
      </c>
      <c r="C3" s="17">
        <v>5000</v>
      </c>
      <c r="D3" s="17">
        <v>250000</v>
      </c>
      <c r="E3" s="16">
        <v>8000</v>
      </c>
      <c r="F3" s="20">
        <f>SUMIF([1]!Tableau1[NOM COMMERCIAL],Tableau4[[#This Row],[Nom commercial]],[1]!Tableau1[MONTANT MBB])</f>
        <v>900</v>
      </c>
    </row>
    <row r="4" spans="1:6" x14ac:dyDescent="0.25">
      <c r="A4" t="s">
        <v>26</v>
      </c>
      <c r="B4" t="s">
        <v>25</v>
      </c>
      <c r="C4" s="17">
        <v>6000</v>
      </c>
      <c r="D4" s="17">
        <v>200000</v>
      </c>
      <c r="E4" s="16">
        <v>6000</v>
      </c>
      <c r="F4" s="20">
        <f>SUMIF([1]!Tableau1[NOM COMMERCIAL],Tableau4[[#This Row],[Nom commercial]],[1]!Tableau1[MONTANT MBB])</f>
        <v>0</v>
      </c>
    </row>
    <row r="5" spans="1:6" x14ac:dyDescent="0.25">
      <c r="A5" t="s">
        <v>27</v>
      </c>
      <c r="B5" s="15" t="s">
        <v>28</v>
      </c>
      <c r="C5" s="17">
        <v>2000</v>
      </c>
      <c r="D5" s="17">
        <v>300000</v>
      </c>
      <c r="E5" s="16">
        <v>4000</v>
      </c>
      <c r="F5" s="20">
        <f>SUMIF([1]!Tableau1[NOM COMMERCIAL],Tableau4[[#This Row],[Nom commercial]],[1]!Tableau1[MONTANT MBB])</f>
        <v>0</v>
      </c>
    </row>
    <row r="6" spans="1:6" x14ac:dyDescent="0.25">
      <c r="A6" t="s">
        <v>29</v>
      </c>
      <c r="B6" t="s">
        <v>30</v>
      </c>
      <c r="C6" s="17">
        <v>7000</v>
      </c>
      <c r="D6" s="17">
        <v>20000</v>
      </c>
      <c r="E6" s="16">
        <v>5000</v>
      </c>
      <c r="F6" s="20">
        <f>SUMIF([1]!Tableau1[NOM COMMERCIAL],Tableau4[[#This Row],[Nom commercial]],[1]!Tableau1[MONTANT MBB])</f>
        <v>300</v>
      </c>
    </row>
    <row r="7" spans="1:6" x14ac:dyDescent="0.25">
      <c r="A7" t="s">
        <v>31</v>
      </c>
      <c r="B7" t="s">
        <v>32</v>
      </c>
      <c r="C7" s="17">
        <v>2500</v>
      </c>
      <c r="D7" s="17">
        <v>150000</v>
      </c>
      <c r="E7" s="16">
        <v>6000</v>
      </c>
      <c r="F7" s="20">
        <f>SUMIF([1]!Tableau1[NOM COMMERCIAL],Tableau4[[#This Row],[Nom commercial]],[1]!Tableau1[MONTANT MBB])</f>
        <v>950</v>
      </c>
    </row>
    <row r="8" spans="1:6" x14ac:dyDescent="0.25">
      <c r="A8" t="s">
        <v>33</v>
      </c>
      <c r="B8" t="s">
        <v>34</v>
      </c>
      <c r="C8" s="17">
        <v>5000</v>
      </c>
      <c r="D8" s="17">
        <v>80000</v>
      </c>
      <c r="E8" s="16">
        <v>6000</v>
      </c>
      <c r="F8" s="20">
        <f>SUMIF([1]!Tableau1[NOM COMMERCIAL],Tableau4[[#This Row],[Nom commercial]],[1]!Tableau1[MONTANT MBB])</f>
        <v>3750</v>
      </c>
    </row>
    <row r="9" spans="1:6" x14ac:dyDescent="0.25">
      <c r="A9" t="s">
        <v>35</v>
      </c>
      <c r="B9" t="s">
        <v>36</v>
      </c>
      <c r="C9" s="17">
        <v>5000</v>
      </c>
      <c r="D9" s="17">
        <v>300000</v>
      </c>
      <c r="E9" s="16">
        <v>7000</v>
      </c>
      <c r="F9" s="20">
        <f>SUMIF([1]!Tableau1[NOM COMMERCIAL],Tableau4[[#This Row],[Nom commercial]],[1]!Tableau1[MONTANT MBB])</f>
        <v>333</v>
      </c>
    </row>
    <row r="10" spans="1:6" x14ac:dyDescent="0.25">
      <c r="A10" t="s">
        <v>37</v>
      </c>
      <c r="B10" t="s">
        <v>38</v>
      </c>
      <c r="C10" s="17">
        <v>5000</v>
      </c>
      <c r="D10" s="17">
        <v>50000</v>
      </c>
      <c r="E10" s="16">
        <v>7700</v>
      </c>
      <c r="F10" s="20">
        <f>SUMIF([1]!Tableau1[NOM COMMERCIAL],Tableau4[[#This Row],[Nom commercial]],[1]!Tableau1[MONTANT MBB])</f>
        <v>500</v>
      </c>
    </row>
    <row r="11" spans="1:6" x14ac:dyDescent="0.25">
      <c r="A11" t="s">
        <v>39</v>
      </c>
      <c r="B11" t="s">
        <v>40</v>
      </c>
      <c r="C11" s="17">
        <v>5000</v>
      </c>
      <c r="D11" s="17">
        <v>150000</v>
      </c>
      <c r="E11" s="16">
        <v>8400</v>
      </c>
      <c r="F11" s="20">
        <f>SUMIF([1]!Tableau1[NOM COMMERCIAL],Tableau4[[#This Row],[Nom commercial]],[1]!Tableau1[MONTANT MBB])</f>
        <v>19750</v>
      </c>
    </row>
    <row r="12" spans="1:6" x14ac:dyDescent="0.25">
      <c r="A12" t="s">
        <v>41</v>
      </c>
      <c r="B12" t="s">
        <v>40</v>
      </c>
      <c r="C12" s="17">
        <v>5000</v>
      </c>
      <c r="D12" s="17">
        <v>100000</v>
      </c>
      <c r="E12" s="16">
        <v>9100</v>
      </c>
      <c r="F12" s="20">
        <f>SUMIF([1]!Tableau1[NOM COMMERCIAL],Tableau4[[#This Row],[Nom commercial]],[1]!Tableau1[MONTANT MBB])</f>
        <v>800</v>
      </c>
    </row>
    <row r="13" spans="1:6" x14ac:dyDescent="0.25">
      <c r="A13" t="s">
        <v>42</v>
      </c>
      <c r="B13" t="s">
        <v>43</v>
      </c>
      <c r="C13" s="17">
        <v>5000</v>
      </c>
      <c r="D13" s="17">
        <v>200000</v>
      </c>
      <c r="E13" s="16">
        <v>9800</v>
      </c>
      <c r="F13" s="20">
        <f>SUMIF([1]!Tableau1[NOM COMMERCIAL],Tableau4[[#This Row],[Nom commercial]],[1]!Tableau1[MONTANT MBB])</f>
        <v>750</v>
      </c>
    </row>
    <row r="14" spans="1:6" x14ac:dyDescent="0.25">
      <c r="A14" t="s">
        <v>44</v>
      </c>
      <c r="B14" t="s">
        <v>43</v>
      </c>
      <c r="C14" s="17">
        <v>5000</v>
      </c>
      <c r="D14" s="17">
        <v>200000</v>
      </c>
      <c r="E14" s="16">
        <v>10500</v>
      </c>
      <c r="F14" s="20">
        <f>SUMIF([1]!Tableau1[NOM COMMERCIAL],Tableau4[[#This Row],[Nom commercial]],[1]!Tableau1[MONTANT MBB])</f>
        <v>0</v>
      </c>
    </row>
    <row r="15" spans="1:6" x14ac:dyDescent="0.25">
      <c r="C15" s="17"/>
      <c r="D15" s="17"/>
      <c r="E15" s="16"/>
      <c r="F15" s="20">
        <f>SUMIF([1]!Tableau1[NOM COMMERCIAL],Tableau4[[#This Row],[Nom commercial]],[1]!Tableau1[MONTANT MBB])</f>
        <v>0</v>
      </c>
    </row>
    <row r="16" spans="1:6" x14ac:dyDescent="0.25">
      <c r="C16" s="17"/>
      <c r="D16" s="17"/>
      <c r="E16" s="16"/>
      <c r="F16" s="20">
        <f>SUMIF([1]!Tableau1[NOM COMMERCIAL],Tableau4[[#This Row],[Nom commercial]],[1]!Tableau1[MONTANT MBB])</f>
        <v>0</v>
      </c>
    </row>
    <row r="17" spans="3:6" x14ac:dyDescent="0.25">
      <c r="C17" s="17">
        <f>SUBTOTAL(109,C2:C16)</f>
        <v>62500</v>
      </c>
      <c r="D17" s="17">
        <f>SUBTOTAL(109,D2:D16)</f>
        <v>2200000</v>
      </c>
      <c r="E17" s="17">
        <f>SUBTOTAL(109,E2:E16)</f>
        <v>97500</v>
      </c>
      <c r="F17" s="20">
        <f>SUMIF([1]!Tableau1[NOM COMMERCIAL],Tableau4[[#This Row],[Nom commercial]],[1]!Tableau1[MONTANT MBB])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CLINITEX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BEUVE</dc:creator>
  <cp:lastModifiedBy>Stéphane BEUVE</cp:lastModifiedBy>
  <dcterms:created xsi:type="dcterms:W3CDTF">2018-03-15T19:49:33Z</dcterms:created>
  <dcterms:modified xsi:type="dcterms:W3CDTF">2018-03-15T19:51:50Z</dcterms:modified>
</cp:coreProperties>
</file>