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35" windowWidth="38055" windowHeight="1789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19" i="1"/>
  <c r="E19"/>
  <c r="F18"/>
  <c r="E18"/>
  <c r="F17"/>
  <c r="E17"/>
  <c r="F16"/>
  <c r="E16"/>
  <c r="F15"/>
  <c r="E15"/>
  <c r="F14"/>
  <c r="E14"/>
  <c r="F13"/>
  <c r="E13"/>
  <c r="F12"/>
  <c r="E12"/>
  <c r="M11"/>
  <c r="N11" s="1"/>
  <c r="L11"/>
  <c r="H11"/>
  <c r="F11"/>
  <c r="E11"/>
  <c r="N10"/>
  <c r="M10"/>
  <c r="L10"/>
  <c r="J10"/>
  <c r="H10"/>
  <c r="F10"/>
  <c r="E10"/>
  <c r="N9"/>
  <c r="M9"/>
  <c r="L9"/>
  <c r="I9"/>
  <c r="H9"/>
  <c r="F9"/>
  <c r="E9"/>
  <c r="I10" s="1"/>
  <c r="M8"/>
  <c r="L8"/>
  <c r="N8" s="1"/>
  <c r="H8"/>
  <c r="F8"/>
  <c r="J8" s="1"/>
  <c r="E8"/>
  <c r="I11" s="1"/>
  <c r="O10" l="1"/>
  <c r="K10"/>
  <c r="I8"/>
  <c r="J9"/>
  <c r="K9" s="1"/>
  <c r="O9" s="1"/>
  <c r="J11"/>
  <c r="K11" s="1"/>
  <c r="O11" s="1"/>
  <c r="O8" l="1"/>
  <c r="P11"/>
  <c r="Q11" s="1"/>
  <c r="P10"/>
  <c r="Q10" s="1"/>
  <c r="K8"/>
  <c r="P9" l="1"/>
  <c r="Q9" s="1"/>
  <c r="P8"/>
  <c r="Q8" s="1"/>
  <c r="R11" l="1"/>
  <c r="S11" s="1"/>
  <c r="R9"/>
  <c r="S9" s="1"/>
  <c r="R8"/>
  <c r="S8" s="1"/>
  <c r="R10"/>
  <c r="S10" s="1"/>
  <c r="T10" l="1"/>
  <c r="T9"/>
  <c r="T8"/>
  <c r="T11"/>
  <c r="V9" l="1"/>
  <c r="U9"/>
  <c r="U10"/>
  <c r="V10"/>
  <c r="U8"/>
  <c r="V8"/>
  <c r="U11"/>
  <c r="V11"/>
  <c r="W9" l="1"/>
  <c r="W8"/>
  <c r="W11"/>
  <c r="W10"/>
  <c r="X11" l="1"/>
  <c r="Y11"/>
  <c r="Y9"/>
  <c r="X9"/>
  <c r="X8"/>
  <c r="Y8"/>
  <c r="X10"/>
  <c r="Y10"/>
  <c r="Z11" l="1"/>
  <c r="Z9"/>
  <c r="Z8"/>
  <c r="Z10"/>
  <c r="AA9" l="1"/>
  <c r="AC9" s="1"/>
  <c r="AB9"/>
  <c r="AA11"/>
  <c r="AB11"/>
  <c r="AA8"/>
  <c r="AB8"/>
  <c r="AB10"/>
  <c r="AA10"/>
  <c r="AD9" l="1"/>
  <c r="AE9"/>
  <c r="AF9"/>
  <c r="AC11"/>
  <c r="AC8"/>
  <c r="AC10"/>
  <c r="AD11" l="1"/>
  <c r="AE11"/>
  <c r="AF11"/>
  <c r="AD8"/>
  <c r="AE8"/>
  <c r="AF8"/>
  <c r="AD10"/>
  <c r="AE10"/>
  <c r="AF10"/>
  <c r="AG9" l="1"/>
  <c r="AG8"/>
  <c r="AG11"/>
  <c r="AG10"/>
  <c r="AH8" l="1"/>
  <c r="AI8"/>
  <c r="AJ8"/>
  <c r="AI9"/>
  <c r="AJ9"/>
  <c r="AH9"/>
  <c r="AH11"/>
  <c r="AI11"/>
  <c r="AJ11"/>
  <c r="AJ10"/>
  <c r="AH10"/>
  <c r="AI10"/>
</calcChain>
</file>

<file path=xl/sharedStrings.xml><?xml version="1.0" encoding="utf-8"?>
<sst xmlns="http://schemas.openxmlformats.org/spreadsheetml/2006/main" count="119" uniqueCount="59">
  <si>
    <t>RECHERCHEV($R8;$G$8:$O$11;9;FAUX)</t>
  </si>
  <si>
    <t>SI(ET($U8=$U9;$V8&gt;=$V9);$T8;$T9)</t>
  </si>
  <si>
    <t>SI(ET($AA8=$AA11;$AB11&gt;=$AB8);$Z11;$Z8)</t>
  </si>
  <si>
    <t>RECHERCHEV($R9;$G$8:$O$11;9;FAUX)</t>
  </si>
  <si>
    <t>SI(ET($U8=$U9;$V9&gt;=$V8);$T8;$T9)</t>
  </si>
  <si>
    <t>SI(ET($AA9=$AA10;$AB10&gt;=$AB9);$Z10;$Z9)</t>
  </si>
  <si>
    <t>RECHERCHEV($R10;$G$8:$O$11;9;FAUX)</t>
  </si>
  <si>
    <t>SI(ET($U10=$U11;$V10&gt;=$V11);$T10;$T11)</t>
  </si>
  <si>
    <t>SI(ET($AA10=$AA9;$AB9&gt;=$AB10);$Z9;$Z10)</t>
  </si>
  <si>
    <t>RECHERCHEV($R11;$G$8:$O$11;9;FAUX)</t>
  </si>
  <si>
    <t>SI(ET($U10=$U11;$V11&gt;=$V10);$T10;$T11)</t>
  </si>
  <si>
    <t>SI(ET($AA11=$AA8;$AB8&gt;=$AB11);$Z8;$Z11)</t>
  </si>
  <si>
    <t>Equipe 1</t>
  </si>
  <si>
    <t>Score 1</t>
  </si>
  <si>
    <t>Score 2</t>
  </si>
  <si>
    <t>Equipe 2</t>
  </si>
  <si>
    <t>Equipe</t>
  </si>
  <si>
    <t>J</t>
  </si>
  <si>
    <t>G</t>
  </si>
  <si>
    <t>P</t>
  </si>
  <si>
    <t>N</t>
  </si>
  <si>
    <t>Bp</t>
  </si>
  <si>
    <t>Bc</t>
  </si>
  <si>
    <t>Dif</t>
  </si>
  <si>
    <t>Pts</t>
  </si>
  <si>
    <t>x</t>
  </si>
  <si>
    <t>Brésil</t>
  </si>
  <si>
    <t>Croatie</t>
  </si>
  <si>
    <t>Mexique</t>
  </si>
  <si>
    <t>Cameroun</t>
  </si>
  <si>
    <t>SI($O8&gt;=$O9;$G8;$G9)</t>
  </si>
  <si>
    <t>SI($Q8&gt;=$Q10;P8;$P10)</t>
  </si>
  <si>
    <t>SI(ET($X8=$X10;$Y10&gt;=$Y8);$W10;$W8)</t>
  </si>
  <si>
    <t>SI(ET($AD8=$AD9;ET($AE8=$AE9);$AF8&gt;=AF9);$AC9;$AC8)</t>
  </si>
  <si>
    <t>SI($O8&gt;=$O9;$G9;$G8)</t>
  </si>
  <si>
    <t>SI($Q9&gt;=$Q11;P9;$P11)</t>
  </si>
  <si>
    <t>SI(ET($X9=$X11;$Y11&gt;=$Y9);$W11;$W9)</t>
  </si>
  <si>
    <t>SI(ET($AD8=$AD9;ET($AE8=$AE9);$AF9&gt;=AF8);$AC8;$AC9)</t>
  </si>
  <si>
    <t>SI($O10&gt;=$O11;$G10;$G11)</t>
  </si>
  <si>
    <t>SI($Q8&gt;=$Q10;P10;$P8)</t>
  </si>
  <si>
    <t>SI(ET($X8=$X10;$Y10&gt;=$Y8);$W8;$W10)</t>
  </si>
  <si>
    <t>SI(ET($AD10=$AD11;ET($AE10=$AE11);$AF10&gt;=AF11);$AC11;$AC10)</t>
  </si>
  <si>
    <t>SI($O10&gt;=$O11;$G11;$G10)</t>
  </si>
  <si>
    <t>SI($Q9&gt;=$Q11;P11;$P9)</t>
  </si>
  <si>
    <t>SI(ET($X9=$X11;$Y11&gt;=$Y9);$W9;$W11)</t>
  </si>
  <si>
    <t>SI(ET($AD10=$AD11;ET($AE10=$AE11);$AF11&gt;=AF10);$AC10;$AC11)</t>
  </si>
  <si>
    <t>RECHERCHEV($P8;$G$8:$O$11;9;FAUX)</t>
  </si>
  <si>
    <t>SI($S8&gt;=$S11;$R8;$R11)</t>
  </si>
  <si>
    <t>RECHERCHEV($P9;$G$8:$O$11;9;FAUX)</t>
  </si>
  <si>
    <t>SI($S9&gt;=$S10;$R9;$R10)</t>
  </si>
  <si>
    <t>RECHERCHEV($P10;$G$8:$O$11;9;FAUX)</t>
  </si>
  <si>
    <t>SI($S9&gt;=$S10;$R10;$R9)</t>
  </si>
  <si>
    <t>RECHERCHEV($P11;$G$8:$O$11;9;FAUX)</t>
  </si>
  <si>
    <t>SI($S8&gt;=$S11;$R11;$R8)</t>
  </si>
  <si>
    <t>Aldo</t>
  </si>
  <si>
    <t>=</t>
  </si>
  <si>
    <t>Rich</t>
  </si>
  <si>
    <t>Nit</t>
  </si>
  <si>
    <t>Tonton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</si>
</sst>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Comic Sans MS"/>
      <family val="4"/>
    </font>
    <font>
      <sz val="10"/>
      <color theme="1"/>
      <name val="Comic Sans MS"/>
      <family val="4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indexed="9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330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05">
    <xf numFmtId="0" fontId="0" fillId="0" borderId="0" xfId="0"/>
    <xf numFmtId="0" fontId="2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4" fillId="3" borderId="1" xfId="1" applyFont="1" applyFill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5" fillId="6" borderId="8" xfId="1" applyFont="1" applyFill="1" applyBorder="1" applyAlignment="1">
      <alignment horizontal="center" vertical="center"/>
    </xf>
    <xf numFmtId="0" fontId="3" fillId="4" borderId="9" xfId="1" applyFill="1" applyBorder="1" applyAlignment="1">
      <alignment horizontal="center" vertical="center"/>
    </xf>
    <xf numFmtId="0" fontId="6" fillId="7" borderId="9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7" fillId="7" borderId="15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8" borderId="16" xfId="0" applyFont="1" applyFill="1" applyBorder="1" applyAlignment="1">
      <alignment horizontal="center" vertical="center"/>
    </xf>
    <xf numFmtId="0" fontId="8" fillId="8" borderId="14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8" fillId="7" borderId="17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8" borderId="18" xfId="0" applyFont="1" applyFill="1" applyBorder="1" applyAlignment="1">
      <alignment horizontal="center" vertical="center"/>
    </xf>
    <xf numFmtId="0" fontId="1" fillId="9" borderId="13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5" fillId="10" borderId="8" xfId="1" applyFont="1" applyFill="1" applyBorder="1" applyAlignment="1">
      <alignment horizontal="center" vertical="center"/>
    </xf>
    <xf numFmtId="0" fontId="5" fillId="11" borderId="9" xfId="1" applyFont="1" applyFill="1" applyBorder="1" applyAlignment="1">
      <alignment horizontal="center" vertical="center"/>
    </xf>
    <xf numFmtId="0" fontId="1" fillId="7" borderId="23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1" fillId="8" borderId="24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9" borderId="23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5" fillId="10" borderId="9" xfId="1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8" fillId="8" borderId="9" xfId="0" applyFont="1" applyFill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5" fillId="11" borderId="8" xfId="1" applyFont="1" applyFill="1" applyBorder="1" applyAlignment="1">
      <alignment horizontal="center" vertical="center"/>
    </xf>
    <xf numFmtId="0" fontId="1" fillId="6" borderId="30" xfId="0" applyFont="1" applyFill="1" applyBorder="1" applyAlignment="1">
      <alignment horizontal="center" vertical="center"/>
    </xf>
    <xf numFmtId="0" fontId="1" fillId="0" borderId="31" xfId="0" applyFont="1" applyFill="1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/>
    </xf>
    <xf numFmtId="0" fontId="1" fillId="7" borderId="33" xfId="0" applyFont="1" applyFill="1" applyBorder="1" applyAlignment="1">
      <alignment horizontal="center" vertical="center"/>
    </xf>
    <xf numFmtId="0" fontId="7" fillId="7" borderId="34" xfId="0" applyFont="1" applyFill="1" applyBorder="1" applyAlignment="1">
      <alignment horizontal="center" vertical="center"/>
    </xf>
    <xf numFmtId="0" fontId="7" fillId="7" borderId="35" xfId="0" applyFont="1" applyFill="1" applyBorder="1" applyAlignment="1">
      <alignment horizontal="center" vertical="center"/>
    </xf>
    <xf numFmtId="0" fontId="7" fillId="7" borderId="31" xfId="0" applyFont="1" applyFill="1" applyBorder="1" applyAlignment="1">
      <alignment horizontal="center" vertical="center"/>
    </xf>
    <xf numFmtId="0" fontId="1" fillId="7" borderId="36" xfId="0" applyFont="1" applyFill="1" applyBorder="1" applyAlignment="1">
      <alignment horizontal="center" vertical="center"/>
    </xf>
    <xf numFmtId="0" fontId="1" fillId="8" borderId="37" xfId="0" applyFont="1" applyFill="1" applyBorder="1" applyAlignment="1">
      <alignment horizontal="center" vertical="center"/>
    </xf>
    <xf numFmtId="0" fontId="1" fillId="8" borderId="38" xfId="0" applyFont="1" applyFill="1" applyBorder="1" applyAlignment="1">
      <alignment horizontal="center" vertical="center"/>
    </xf>
    <xf numFmtId="0" fontId="1" fillId="8" borderId="31" xfId="0" applyFont="1" applyFill="1" applyBorder="1" applyAlignment="1">
      <alignment horizontal="center" vertical="center"/>
    </xf>
    <xf numFmtId="0" fontId="1" fillId="7" borderId="31" xfId="0" applyFont="1" applyFill="1" applyBorder="1" applyAlignment="1">
      <alignment horizontal="center" vertical="center"/>
    </xf>
    <xf numFmtId="0" fontId="1" fillId="7" borderId="35" xfId="0" applyFont="1" applyFill="1" applyBorder="1" applyAlignment="1">
      <alignment horizontal="center" vertical="center"/>
    </xf>
    <xf numFmtId="0" fontId="1" fillId="8" borderId="32" xfId="0" applyFont="1" applyFill="1" applyBorder="1" applyAlignment="1">
      <alignment horizontal="center" vertical="center"/>
    </xf>
    <xf numFmtId="0" fontId="1" fillId="9" borderId="33" xfId="0" applyFont="1" applyFill="1" applyBorder="1" applyAlignment="1">
      <alignment horizontal="center" vertical="center"/>
    </xf>
    <xf numFmtId="0" fontId="1" fillId="9" borderId="34" xfId="0" applyFont="1" applyFill="1" applyBorder="1" applyAlignment="1">
      <alignment horizontal="center" vertical="center"/>
    </xf>
    <xf numFmtId="0" fontId="1" fillId="9" borderId="31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5" fillId="6" borderId="9" xfId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right" vertical="center"/>
    </xf>
    <xf numFmtId="0" fontId="1" fillId="0" borderId="0" xfId="0" applyFont="1" applyAlignment="1">
      <alignment horizontal="right" vertical="center"/>
    </xf>
    <xf numFmtId="0" fontId="1" fillId="0" borderId="37" xfId="0" applyFon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5" fillId="10" borderId="34" xfId="1" applyFont="1" applyFill="1" applyBorder="1" applyAlignment="1">
      <alignment horizontal="center" vertical="center"/>
    </xf>
    <xf numFmtId="0" fontId="3" fillId="0" borderId="31" xfId="1" applyBorder="1" applyAlignment="1">
      <alignment horizontal="center" vertical="center"/>
    </xf>
    <xf numFmtId="0" fontId="6" fillId="7" borderId="31" xfId="0" applyFont="1" applyFill="1" applyBorder="1" applyAlignment="1">
      <alignment horizontal="center" vertical="center"/>
    </xf>
    <xf numFmtId="0" fontId="1" fillId="8" borderId="39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B26"/>
  <sheetViews>
    <sheetView tabSelected="1" workbookViewId="0">
      <selection activeCell="K41" sqref="K41"/>
    </sheetView>
  </sheetViews>
  <sheetFormatPr baseColWidth="10" defaultRowHeight="15"/>
  <sheetData>
    <row r="1" spans="1:54" s="4" customFormat="1">
      <c r="A1" s="1"/>
      <c r="B1" s="1"/>
      <c r="C1" s="1"/>
      <c r="D1" s="1"/>
      <c r="E1" s="1"/>
      <c r="F1" s="1"/>
      <c r="G1" s="2"/>
      <c r="H1" s="2"/>
      <c r="I1" s="2"/>
      <c r="J1" s="2"/>
      <c r="K1" s="2"/>
      <c r="L1" s="2"/>
      <c r="M1" s="2"/>
      <c r="N1" s="2"/>
      <c r="O1" s="2"/>
      <c r="P1" s="3"/>
      <c r="Q1" s="3"/>
      <c r="R1" s="3"/>
      <c r="S1" s="3"/>
      <c r="T1" s="3"/>
      <c r="U1" s="3"/>
      <c r="V1" s="2"/>
    </row>
    <row r="2" spans="1:54" s="4" customFormat="1">
      <c r="A2" s="5"/>
      <c r="B2" s="5"/>
      <c r="C2" s="5"/>
      <c r="D2" s="5"/>
      <c r="E2" s="5"/>
      <c r="F2" s="5"/>
      <c r="G2" s="2"/>
      <c r="H2" s="2"/>
      <c r="I2" s="2"/>
      <c r="J2" s="2"/>
      <c r="K2" s="2"/>
      <c r="L2" s="2"/>
      <c r="M2" s="2"/>
      <c r="N2" s="2"/>
      <c r="O2" s="2"/>
      <c r="P2" s="3"/>
      <c r="Q2" s="3"/>
      <c r="R2" s="3"/>
      <c r="S2" s="6" t="s">
        <v>0</v>
      </c>
      <c r="T2" s="7"/>
      <c r="U2" s="3"/>
      <c r="V2" s="2"/>
      <c r="W2" s="2" t="s">
        <v>1</v>
      </c>
      <c r="AC2" s="8" t="s">
        <v>2</v>
      </c>
    </row>
    <row r="3" spans="1:54" s="4" customFormat="1">
      <c r="A3" s="5"/>
      <c r="B3" s="5"/>
      <c r="C3" s="5"/>
      <c r="D3" s="5"/>
      <c r="E3" s="5"/>
      <c r="F3" s="5"/>
      <c r="G3" s="2"/>
      <c r="H3" s="2"/>
      <c r="I3" s="2"/>
      <c r="J3" s="2"/>
      <c r="K3" s="2"/>
      <c r="L3" s="2"/>
      <c r="M3" s="2"/>
      <c r="N3" s="2"/>
      <c r="O3" s="2"/>
      <c r="P3" s="3"/>
      <c r="Q3" s="3"/>
      <c r="R3" s="3"/>
      <c r="S3" s="6" t="s">
        <v>3</v>
      </c>
      <c r="T3" s="7"/>
      <c r="U3" s="3"/>
      <c r="V3" s="2"/>
      <c r="W3" s="2" t="s">
        <v>4</v>
      </c>
      <c r="AC3" s="8" t="s">
        <v>5</v>
      </c>
    </row>
    <row r="4" spans="1:54" s="4" customFormat="1">
      <c r="A4" s="5"/>
      <c r="B4" s="5"/>
      <c r="C4" s="5"/>
      <c r="D4" s="5"/>
      <c r="E4" s="5"/>
      <c r="F4" s="5"/>
      <c r="G4" s="2"/>
      <c r="H4" s="2"/>
      <c r="I4" s="2"/>
      <c r="J4" s="2"/>
      <c r="K4" s="2"/>
      <c r="L4" s="2"/>
      <c r="M4" s="2"/>
      <c r="N4" s="2"/>
      <c r="O4" s="2"/>
      <c r="P4" s="3"/>
      <c r="Q4" s="3"/>
      <c r="R4" s="3"/>
      <c r="S4" s="6" t="s">
        <v>6</v>
      </c>
      <c r="T4" s="7"/>
      <c r="U4" s="3"/>
      <c r="V4" s="2"/>
      <c r="W4" s="2" t="s">
        <v>7</v>
      </c>
      <c r="AC4" s="8" t="s">
        <v>8</v>
      </c>
    </row>
    <row r="5" spans="1:54" s="4" customFormat="1">
      <c r="A5" s="5"/>
      <c r="B5" s="5"/>
      <c r="C5" s="5"/>
      <c r="D5" s="5"/>
      <c r="E5" s="5"/>
      <c r="F5" s="5"/>
      <c r="G5" s="2"/>
      <c r="H5" s="2"/>
      <c r="I5" s="2"/>
      <c r="J5" s="2"/>
      <c r="K5" s="2"/>
      <c r="L5" s="2"/>
      <c r="M5" s="2"/>
      <c r="N5" s="2"/>
      <c r="O5" s="2"/>
      <c r="P5" s="3"/>
      <c r="Q5" s="3"/>
      <c r="R5" s="3"/>
      <c r="S5" s="6" t="s">
        <v>9</v>
      </c>
      <c r="T5" s="7"/>
      <c r="U5" s="3"/>
      <c r="V5" s="2"/>
      <c r="W5" s="2" t="s">
        <v>10</v>
      </c>
      <c r="AC5" s="8" t="s">
        <v>11</v>
      </c>
    </row>
    <row r="6" spans="1:54" s="4" customFormat="1" ht="15.75" thickBot="1">
      <c r="A6" s="5"/>
      <c r="B6" s="5"/>
      <c r="C6" s="5"/>
      <c r="D6" s="5"/>
      <c r="E6" s="5"/>
      <c r="F6" s="5"/>
      <c r="G6" s="2"/>
      <c r="H6" s="2"/>
      <c r="I6" s="2"/>
      <c r="J6" s="2"/>
      <c r="K6" s="2"/>
      <c r="L6" s="2"/>
      <c r="M6" s="2"/>
      <c r="N6" s="2"/>
      <c r="O6" s="2"/>
      <c r="P6" s="3"/>
      <c r="Q6" s="3"/>
      <c r="R6" s="3"/>
      <c r="S6" s="3"/>
      <c r="T6" s="3"/>
      <c r="U6" s="3"/>
      <c r="V6" s="2"/>
    </row>
    <row r="7" spans="1:54" s="4" customFormat="1" ht="15.75" thickBot="1">
      <c r="A7" s="9" t="s">
        <v>12</v>
      </c>
      <c r="B7" s="10" t="s">
        <v>13</v>
      </c>
      <c r="C7" s="10" t="s">
        <v>14</v>
      </c>
      <c r="D7" s="10" t="s">
        <v>15</v>
      </c>
      <c r="E7" s="11"/>
      <c r="F7" s="12"/>
      <c r="G7" s="13" t="s">
        <v>16</v>
      </c>
      <c r="H7" s="14" t="s">
        <v>17</v>
      </c>
      <c r="I7" s="14" t="s">
        <v>18</v>
      </c>
      <c r="J7" s="14" t="s">
        <v>19</v>
      </c>
      <c r="K7" s="14" t="s">
        <v>20</v>
      </c>
      <c r="L7" s="14" t="s">
        <v>21</v>
      </c>
      <c r="M7" s="14" t="s">
        <v>22</v>
      </c>
      <c r="N7" s="14" t="s">
        <v>23</v>
      </c>
      <c r="O7" s="15" t="s">
        <v>24</v>
      </c>
      <c r="P7" s="3"/>
      <c r="Q7" s="16" t="s">
        <v>24</v>
      </c>
      <c r="R7" s="3"/>
      <c r="S7" s="16" t="s">
        <v>24</v>
      </c>
      <c r="T7" s="3"/>
      <c r="U7" s="16" t="s">
        <v>24</v>
      </c>
      <c r="V7" s="17" t="s">
        <v>23</v>
      </c>
      <c r="X7" s="16" t="s">
        <v>24</v>
      </c>
      <c r="Y7" s="16" t="s">
        <v>23</v>
      </c>
      <c r="AA7" s="16" t="s">
        <v>24</v>
      </c>
      <c r="AB7" s="16" t="s">
        <v>23</v>
      </c>
      <c r="AC7" s="4" t="s">
        <v>25</v>
      </c>
      <c r="AD7" s="16" t="s">
        <v>24</v>
      </c>
      <c r="AE7" s="16" t="s">
        <v>23</v>
      </c>
      <c r="AF7" s="16" t="s">
        <v>21</v>
      </c>
      <c r="AH7" s="16" t="s">
        <v>24</v>
      </c>
      <c r="AI7" s="16" t="s">
        <v>23</v>
      </c>
      <c r="AJ7" s="16" t="s">
        <v>21</v>
      </c>
      <c r="AL7" s="16" t="s">
        <v>24</v>
      </c>
      <c r="AM7" s="16" t="s">
        <v>23</v>
      </c>
      <c r="AN7" s="16" t="s">
        <v>21</v>
      </c>
      <c r="AP7" s="16" t="s">
        <v>24</v>
      </c>
      <c r="AQ7" s="16" t="s">
        <v>23</v>
      </c>
      <c r="AR7" s="16" t="s">
        <v>21</v>
      </c>
    </row>
    <row r="8" spans="1:54" s="4" customFormat="1" ht="15.75" customHeight="1" thickBot="1">
      <c r="A8" s="18" t="s">
        <v>26</v>
      </c>
      <c r="B8" s="19">
        <v>6</v>
      </c>
      <c r="C8" s="19">
        <v>6</v>
      </c>
      <c r="D8" s="20" t="s">
        <v>27</v>
      </c>
      <c r="E8" s="21" t="str">
        <f t="shared" ref="E8:E18" si="0">IF(B8&lt;&gt;"",IF(B8&gt;C8,A8,IF(C8&gt;B8,D8,"nul")),"")</f>
        <v>nul</v>
      </c>
      <c r="F8" s="22" t="str">
        <f t="shared" ref="F8:F18" si="1">IF(C8&lt;&gt;"",IF(B8&lt;C8,A8,IF(B8&gt;C8,D8,"nul")),"")</f>
        <v>nul</v>
      </c>
      <c r="G8" s="23" t="s">
        <v>26</v>
      </c>
      <c r="H8" s="24">
        <f>COUNT(B8,B10,B12,B14,B16,B18)</f>
        <v>6</v>
      </c>
      <c r="I8" s="24">
        <f>COUNTIF($E$8:$E$19,G8)</f>
        <v>3</v>
      </c>
      <c r="J8" s="24">
        <f>COUNTIF($F$8:$F$19,G8)</f>
        <v>2</v>
      </c>
      <c r="K8" s="24">
        <f>H8-(I8+J8)</f>
        <v>1</v>
      </c>
      <c r="L8" s="24">
        <f>SUM(B8,B10,C12,C14,C16,B18)</f>
        <v>20</v>
      </c>
      <c r="M8" s="24">
        <f>SUM(C8,C10,B12,B14,B16,C18)</f>
        <v>24</v>
      </c>
      <c r="N8" s="25">
        <f>L8-M8</f>
        <v>-4</v>
      </c>
      <c r="O8" s="26">
        <f>I8*3+K8*1</f>
        <v>10</v>
      </c>
      <c r="P8" s="27" t="str">
        <f>IF($O8&gt;=$O9,$G8,$G9)</f>
        <v>Brésil</v>
      </c>
      <c r="Q8" s="28">
        <f>VLOOKUP($P8,$G$8:$O$11,9,FALSE)</f>
        <v>10</v>
      </c>
      <c r="R8" s="29" t="str">
        <f>IF($Q8&gt;=$Q10,P8,$P10)</f>
        <v>Brésil</v>
      </c>
      <c r="S8" s="28">
        <f>VLOOKUP($R8,$G$8:$O$11,9,FALSE)</f>
        <v>10</v>
      </c>
      <c r="T8" s="29" t="str">
        <f>IF($S8&gt;=$S11,$R8,$R11)</f>
        <v>Brésil</v>
      </c>
      <c r="U8" s="30">
        <f>VLOOKUP($T8,$G$8:$O$11,9,FALSE)</f>
        <v>10</v>
      </c>
      <c r="V8" s="31">
        <f>VLOOKUP($T8,$G$8:$O$11,8,FALSE)</f>
        <v>-4</v>
      </c>
      <c r="W8" s="32" t="str">
        <f>IF(AND($U8=$U9,$V8&gt;=$V9),$T8,$T9)</f>
        <v>Cameroun</v>
      </c>
      <c r="X8" s="33">
        <f>VLOOKUP($W8,$G$8:$O$11,9,FALSE)</f>
        <v>10</v>
      </c>
      <c r="Y8" s="33">
        <f>VLOOKUP($W8,$G$8:$O$11,8,FALSE)</f>
        <v>0</v>
      </c>
      <c r="Z8" s="34" t="str">
        <f>IF(AND($X8=$X10,$Y10&gt;=$Y8),$W10,$W8)</f>
        <v>Cameroun</v>
      </c>
      <c r="AA8" s="35">
        <f>VLOOKUP($Z8,$G$8:$O$11,9,FALSE)</f>
        <v>10</v>
      </c>
      <c r="AB8" s="36">
        <f>VLOOKUP($Z8,$G$8:$O$11,8,FALSE)</f>
        <v>0</v>
      </c>
      <c r="AC8" s="33" t="str">
        <f>IF(AND($AA8=$AA11,$AB11&gt;=$AB8),$Z11,$Z8)</f>
        <v>Cameroun</v>
      </c>
      <c r="AD8" s="33">
        <f>VLOOKUP($AC8,$G$8:$O$11,9,FALSE)</f>
        <v>10</v>
      </c>
      <c r="AE8" s="37">
        <f>VLOOKUP($AC8,$G$8:$O$11,8,FALSE)</f>
        <v>0</v>
      </c>
      <c r="AF8" s="38">
        <f>VLOOKUP($AC8,$G$8:$O$11,6,FALSE)</f>
        <v>17</v>
      </c>
      <c r="AG8" s="39" t="str">
        <f>IF(AND($AD8=$AD9,AND($AE8=$AE9),$AF8&gt;=AF9),$AC8,$AC9)</f>
        <v>Brésil</v>
      </c>
      <c r="AH8" s="40">
        <f>VLOOKUP($AG8,$G$8:$O$11,9,FALSE)</f>
        <v>10</v>
      </c>
      <c r="AI8" s="40">
        <f>VLOOKUP($AG8,$G$8:$O$11,8,FALSE)</f>
        <v>-4</v>
      </c>
      <c r="AJ8" s="40">
        <f>VLOOKUP($AG8,$G$8:$O$11,6,FALSE)</f>
        <v>20</v>
      </c>
      <c r="AK8" s="41"/>
      <c r="AL8" s="41"/>
      <c r="AM8" s="41"/>
      <c r="AN8" s="41"/>
      <c r="AO8" s="41"/>
      <c r="AP8" s="41"/>
      <c r="AQ8" s="41"/>
      <c r="AR8" s="42"/>
      <c r="AT8" s="43" t="s">
        <v>16</v>
      </c>
      <c r="AU8" s="44" t="s">
        <v>17</v>
      </c>
      <c r="AV8" s="45" t="s">
        <v>18</v>
      </c>
      <c r="AW8" s="45" t="s">
        <v>19</v>
      </c>
      <c r="AX8" s="45" t="s">
        <v>20</v>
      </c>
      <c r="AY8" s="45" t="s">
        <v>21</v>
      </c>
      <c r="AZ8" s="45" t="s">
        <v>22</v>
      </c>
      <c r="BA8" s="45" t="s">
        <v>23</v>
      </c>
      <c r="BB8" s="46" t="s">
        <v>24</v>
      </c>
    </row>
    <row r="9" spans="1:54" s="4" customFormat="1">
      <c r="A9" s="47" t="s">
        <v>28</v>
      </c>
      <c r="B9" s="19">
        <v>3</v>
      </c>
      <c r="C9" s="19">
        <v>4</v>
      </c>
      <c r="D9" s="48" t="s">
        <v>29</v>
      </c>
      <c r="E9" s="21" t="str">
        <f t="shared" si="0"/>
        <v>Cameroun</v>
      </c>
      <c r="F9" s="22" t="str">
        <f t="shared" si="1"/>
        <v>Mexique</v>
      </c>
      <c r="G9" s="23" t="s">
        <v>28</v>
      </c>
      <c r="H9" s="24">
        <f>COUNT(B9,B10,B13,B15,B16,B19)</f>
        <v>6</v>
      </c>
      <c r="I9" s="24">
        <f t="shared" ref="I9:I11" si="2">COUNTIF($E$8:$E$19,G9)</f>
        <v>2</v>
      </c>
      <c r="J9" s="24">
        <f t="shared" ref="J9:J11" si="3">COUNTIF($F$8:$F$19,G9)</f>
        <v>3</v>
      </c>
      <c r="K9" s="24">
        <f>H9-(I9+J9)</f>
        <v>1</v>
      </c>
      <c r="L9" s="24">
        <f>SUM(B9,C10,C13,C15,B16,B19)</f>
        <v>17</v>
      </c>
      <c r="M9" s="24">
        <f>SUM(C9,B10,B13,B15,C16,C19)</f>
        <v>15</v>
      </c>
      <c r="N9" s="25">
        <f t="shared" ref="N9:N11" si="4">L9-M9</f>
        <v>2</v>
      </c>
      <c r="O9" s="49">
        <f>I9*3+K9*1</f>
        <v>7</v>
      </c>
      <c r="P9" s="50" t="str">
        <f>IF($O8&gt;=$O9,$G9,$G8)</f>
        <v>Mexique</v>
      </c>
      <c r="Q9" s="51">
        <f t="shared" ref="Q9:Q11" si="5">VLOOKUP($P9,$G$8:$O$11,9,FALSE)</f>
        <v>7</v>
      </c>
      <c r="R9" s="51" t="str">
        <f>IF($Q9&gt;=$Q11,P9,$P11)</f>
        <v>Mexique</v>
      </c>
      <c r="S9" s="51">
        <f>VLOOKUP($R9,$G$8:$O$11,9,FALSE)</f>
        <v>7</v>
      </c>
      <c r="T9" s="51" t="str">
        <f>IF($S9&gt;=$S10,$R9,$R10)</f>
        <v>Cameroun</v>
      </c>
      <c r="U9" s="52">
        <f>VLOOKUP($T9,$G$8:$O$11,9,FALSE)</f>
        <v>10</v>
      </c>
      <c r="V9" s="53">
        <f>VLOOKUP($T9,$G$8:$O$11,8,FALSE)</f>
        <v>0</v>
      </c>
      <c r="W9" s="54" t="str">
        <f>IF(AND($U8=$U9,$V9&gt;=$V8),$T8,$T9)</f>
        <v>Brésil</v>
      </c>
      <c r="X9" s="55">
        <f>VLOOKUP($W9,$G$8:$O$11,9,FALSE)</f>
        <v>10</v>
      </c>
      <c r="Y9" s="55">
        <f t="shared" ref="Y9:Y11" si="6">VLOOKUP($W9,$G$8:$O$11,8,FALSE)</f>
        <v>-4</v>
      </c>
      <c r="Z9" s="55" t="str">
        <f>IF(AND($X9=$X11,$Y11&gt;=$Y9),$W11,$W9)</f>
        <v>Brésil</v>
      </c>
      <c r="AA9" s="55">
        <f>VLOOKUP($Z9,$G$8:$O$11,9,FALSE)</f>
        <v>10</v>
      </c>
      <c r="AB9" s="55">
        <f>VLOOKUP($Z9,$G$8:$O$11,8,FALSE)</f>
        <v>-4</v>
      </c>
      <c r="AC9" s="55" t="str">
        <f>IF(AND($AA9=$AA10,$AB10&gt;=$AB9),$Z10,$Z9)</f>
        <v>Brésil</v>
      </c>
      <c r="AD9" s="55">
        <f>VLOOKUP($AC9,$G$8:$O$11,9,FALSE)</f>
        <v>10</v>
      </c>
      <c r="AE9" s="56">
        <f t="shared" ref="AE9:AE11" si="7">VLOOKUP($AC9,$G$8:$O$11,8,FALSE)</f>
        <v>-4</v>
      </c>
      <c r="AF9" s="57">
        <f t="shared" ref="AF9:AF11" si="8">VLOOKUP($AC9,$G$8:$O$11,6,FALSE)</f>
        <v>20</v>
      </c>
      <c r="AG9" s="58" t="str">
        <f>IF(AND($AD8=$AD9,AND($AE8=$AE9),$AF9&gt;=AF8),$AC8,$AC9)</f>
        <v>Brésil</v>
      </c>
      <c r="AH9" s="59">
        <f t="shared" ref="AH9:AH11" si="9">VLOOKUP($AG9,$G$8:$O$11,9,FALSE)</f>
        <v>10</v>
      </c>
      <c r="AI9" s="59">
        <f t="shared" ref="AI9:AI11" si="10">VLOOKUP($AG9,$G$8:$O$11,8,FALSE)</f>
        <v>-4</v>
      </c>
      <c r="AJ9" s="59">
        <f t="shared" ref="AJ9:AJ11" si="11">VLOOKUP($AG9,$G$8:$O$11,6,FALSE)</f>
        <v>20</v>
      </c>
      <c r="AK9" s="60"/>
      <c r="AL9" s="60"/>
      <c r="AM9" s="60"/>
      <c r="AN9" s="60"/>
      <c r="AO9" s="60"/>
      <c r="AP9" s="60"/>
      <c r="AQ9" s="60"/>
      <c r="AR9" s="61"/>
      <c r="AS9" s="62">
        <v>1</v>
      </c>
      <c r="AU9" s="63"/>
      <c r="AV9" s="64"/>
      <c r="AW9" s="64"/>
      <c r="AX9" s="64"/>
      <c r="AY9" s="64"/>
      <c r="AZ9" s="64"/>
      <c r="BA9" s="64"/>
      <c r="BB9" s="65"/>
    </row>
    <row r="10" spans="1:54" s="4" customFormat="1">
      <c r="A10" s="18" t="s">
        <v>26</v>
      </c>
      <c r="B10" s="19">
        <v>3</v>
      </c>
      <c r="C10" s="19">
        <v>2</v>
      </c>
      <c r="D10" s="66" t="s">
        <v>28</v>
      </c>
      <c r="E10" s="21" t="str">
        <f t="shared" si="0"/>
        <v>Brésil</v>
      </c>
      <c r="F10" s="22" t="str">
        <f t="shared" si="1"/>
        <v>Mexique</v>
      </c>
      <c r="G10" s="67" t="s">
        <v>27</v>
      </c>
      <c r="H10" s="24">
        <f>COUNT(B8,B11,B13,B14,B17,B19)</f>
        <v>6</v>
      </c>
      <c r="I10" s="24">
        <f t="shared" si="2"/>
        <v>2</v>
      </c>
      <c r="J10" s="24">
        <f t="shared" si="3"/>
        <v>3</v>
      </c>
      <c r="K10" s="24">
        <f>H10-(I10+J10)</f>
        <v>1</v>
      </c>
      <c r="L10" s="24">
        <f>SUM(C8,C11,B13,B14,B17,C19)</f>
        <v>22</v>
      </c>
      <c r="M10" s="24">
        <f>SUM(B8,B11,C13,C14,C17,B19)</f>
        <v>20</v>
      </c>
      <c r="N10" s="25">
        <f t="shared" si="4"/>
        <v>2</v>
      </c>
      <c r="O10" s="49">
        <f>I10*3+K10*1</f>
        <v>7</v>
      </c>
      <c r="P10" s="50" t="str">
        <f>IF($O10&gt;=$O11,$G10,$G11)</f>
        <v>Cameroun</v>
      </c>
      <c r="Q10" s="51">
        <f t="shared" si="5"/>
        <v>10</v>
      </c>
      <c r="R10" s="51" t="str">
        <f>IF($Q8&gt;=$Q10,P10,$P8)</f>
        <v>Cameroun</v>
      </c>
      <c r="S10" s="51">
        <f>VLOOKUP($R10,$G$8:$O$11,9,FALSE)</f>
        <v>10</v>
      </c>
      <c r="T10" s="51" t="str">
        <f>IF($S9&gt;=$S10,$R10,$R9)</f>
        <v>Mexique</v>
      </c>
      <c r="U10" s="52">
        <f>VLOOKUP($T10,$G$8:$O$11,9,FALSE)</f>
        <v>7</v>
      </c>
      <c r="V10" s="53">
        <f t="shared" ref="V10:V11" si="12">VLOOKUP($T10,$G$8:$O$11,8,FALSE)</f>
        <v>2</v>
      </c>
      <c r="W10" s="68" t="str">
        <f>IF(AND($U10=$U11,$V10&gt;=$V11),$T10,$T11)</f>
        <v>Mexique</v>
      </c>
      <c r="X10" s="55">
        <f>VLOOKUP($W10,$G$8:$O$11,9,FALSE)</f>
        <v>7</v>
      </c>
      <c r="Y10" s="55">
        <f t="shared" si="6"/>
        <v>2</v>
      </c>
      <c r="Z10" s="69" t="str">
        <f>IF(AND($X8=$X10,$Y10&gt;=$Y8),$W8,$W10)</f>
        <v>Mexique</v>
      </c>
      <c r="AA10" s="55">
        <f>VLOOKUP($Z10,$G$8:$O$11,9,FALSE)</f>
        <v>7</v>
      </c>
      <c r="AB10" s="55">
        <f>VLOOKUP($Z10,$G$8:$O$11,8,FALSE)</f>
        <v>2</v>
      </c>
      <c r="AC10" s="55" t="str">
        <f>IF(AND($AA10=$AA9,$AB9&gt;=$AB10),$Z10,$Z9)</f>
        <v>Brésil</v>
      </c>
      <c r="AD10" s="55">
        <f>VLOOKUP($AC10,$G$8:$O$11,9,FALSE)</f>
        <v>10</v>
      </c>
      <c r="AE10" s="56">
        <f>VLOOKUP($AC10,$G$8:$O$11,8,FALSE)</f>
        <v>-4</v>
      </c>
      <c r="AF10" s="57">
        <f t="shared" si="8"/>
        <v>20</v>
      </c>
      <c r="AG10" s="58" t="str">
        <f>IF(AND($AD10=$AD11,AND($AE10=$AE11),$AF10&gt;=AF11),$AC11,$AC10)</f>
        <v>Brésil</v>
      </c>
      <c r="AH10" s="59">
        <f t="shared" si="9"/>
        <v>10</v>
      </c>
      <c r="AI10" s="59">
        <f t="shared" si="10"/>
        <v>-4</v>
      </c>
      <c r="AJ10" s="59">
        <f t="shared" si="11"/>
        <v>20</v>
      </c>
      <c r="AK10" s="60"/>
      <c r="AL10" s="60"/>
      <c r="AM10" s="60"/>
      <c r="AN10" s="60"/>
      <c r="AO10" s="60"/>
      <c r="AP10" s="60"/>
      <c r="AQ10" s="60"/>
      <c r="AR10" s="61"/>
      <c r="AS10" s="70">
        <v>2</v>
      </c>
      <c r="AT10" s="71"/>
      <c r="AU10" s="72"/>
      <c r="AV10" s="60"/>
      <c r="AW10" s="60"/>
      <c r="AX10" s="60"/>
      <c r="AY10" s="60"/>
      <c r="AZ10" s="60"/>
      <c r="BA10" s="60"/>
      <c r="BB10" s="61"/>
    </row>
    <row r="11" spans="1:54" s="4" customFormat="1" ht="15.75" thickBot="1">
      <c r="A11" s="73" t="s">
        <v>29</v>
      </c>
      <c r="B11" s="19">
        <v>1</v>
      </c>
      <c r="C11" s="19">
        <v>6</v>
      </c>
      <c r="D11" s="20" t="s">
        <v>27</v>
      </c>
      <c r="E11" s="21" t="str">
        <f t="shared" si="0"/>
        <v>Croatie</v>
      </c>
      <c r="F11" s="22" t="str">
        <f t="shared" si="1"/>
        <v>Cameroun</v>
      </c>
      <c r="G11" s="74" t="s">
        <v>29</v>
      </c>
      <c r="H11" s="75">
        <f>COUNT(B9,B11,B12,B15,B17,B18)</f>
        <v>6</v>
      </c>
      <c r="I11" s="75">
        <f t="shared" si="2"/>
        <v>3</v>
      </c>
      <c r="J11" s="75">
        <f t="shared" si="3"/>
        <v>2</v>
      </c>
      <c r="K11" s="75">
        <f>H11-(I11+J11)</f>
        <v>1</v>
      </c>
      <c r="L11" s="75">
        <f>SUM(C9,B11,B12,B15,C17,C18)</f>
        <v>17</v>
      </c>
      <c r="M11" s="75">
        <f>SUM(B9,C11,C12,C15,B17,B18)</f>
        <v>17</v>
      </c>
      <c r="N11" s="76">
        <f t="shared" si="4"/>
        <v>0</v>
      </c>
      <c r="O11" s="77">
        <f>I11*3+K11*1</f>
        <v>10</v>
      </c>
      <c r="P11" s="78" t="str">
        <f>IF($O10&gt;=$O11,$G11,$G10)</f>
        <v>Croatie</v>
      </c>
      <c r="Q11" s="79">
        <f t="shared" si="5"/>
        <v>7</v>
      </c>
      <c r="R11" s="80" t="str">
        <f>IF($Q9&gt;=$Q11,P11,$P9)</f>
        <v>Croatie</v>
      </c>
      <c r="S11" s="79">
        <f>VLOOKUP($R11,$G$8:$O$11,9,FALSE)</f>
        <v>7</v>
      </c>
      <c r="T11" s="80" t="str">
        <f>IF($S8&gt;=$S11,$R11,$R8)</f>
        <v>Croatie</v>
      </c>
      <c r="U11" s="81">
        <f>VLOOKUP($T11,$G$8:$O$11,9,FALSE)</f>
        <v>7</v>
      </c>
      <c r="V11" s="82">
        <f t="shared" si="12"/>
        <v>2</v>
      </c>
      <c r="W11" s="83" t="str">
        <f>IF(AND($U10=$U11,$V11&gt;=$V10),$T10,$T11)</f>
        <v>Mexique</v>
      </c>
      <c r="X11" s="84">
        <f>VLOOKUP($W11,$G$8:$O$11,9,FALSE)</f>
        <v>7</v>
      </c>
      <c r="Y11" s="84">
        <f t="shared" si="6"/>
        <v>2</v>
      </c>
      <c r="Z11" s="85" t="str">
        <f>IF(AND($X9=$X11,$Y11&gt;=$Y9),$W9,$W11)</f>
        <v>Mexique</v>
      </c>
      <c r="AA11" s="85">
        <f>VLOOKUP($Z11,$G$8:$O$11,9,FALSE)</f>
        <v>7</v>
      </c>
      <c r="AB11" s="86">
        <f t="shared" ref="AB11" si="13">VLOOKUP($Z11,$G$8:$O$11,8,FALSE)</f>
        <v>2</v>
      </c>
      <c r="AC11" s="84" t="str">
        <f>IF(AND($AA11=$AA8,$AB8&gt;=$AB11),$Z8,$Z11)</f>
        <v>Mexique</v>
      </c>
      <c r="AD11" s="84">
        <f>VLOOKUP($AC11,$G$8:$O$11,9,FALSE)</f>
        <v>7</v>
      </c>
      <c r="AE11" s="87">
        <f t="shared" si="7"/>
        <v>2</v>
      </c>
      <c r="AF11" s="88">
        <f t="shared" si="8"/>
        <v>17</v>
      </c>
      <c r="AG11" s="89" t="str">
        <f>IF(AND($AD10=$AD11,AND($AE10=$AE11),$AF11&gt;=AF10),$AC10,$AC11)</f>
        <v>Mexique</v>
      </c>
      <c r="AH11" s="90">
        <f t="shared" si="9"/>
        <v>7</v>
      </c>
      <c r="AI11" s="90">
        <f t="shared" si="10"/>
        <v>2</v>
      </c>
      <c r="AJ11" s="90">
        <f t="shared" si="11"/>
        <v>17</v>
      </c>
      <c r="AK11" s="91"/>
      <c r="AL11" s="91"/>
      <c r="AM11" s="91"/>
      <c r="AN11" s="91"/>
      <c r="AO11" s="91"/>
      <c r="AP11" s="91"/>
      <c r="AQ11" s="91"/>
      <c r="AR11" s="92"/>
      <c r="AS11" s="70">
        <v>3</v>
      </c>
      <c r="AT11" s="71"/>
      <c r="AU11" s="72"/>
      <c r="AV11" s="60"/>
      <c r="AW11" s="60"/>
      <c r="AX11" s="60"/>
      <c r="AY11" s="60"/>
      <c r="AZ11" s="60"/>
      <c r="BA11" s="60"/>
      <c r="BB11" s="61"/>
    </row>
    <row r="12" spans="1:54" s="4" customFormat="1" ht="15.75" thickBot="1">
      <c r="A12" s="73" t="s">
        <v>29</v>
      </c>
      <c r="B12" s="19">
        <v>3</v>
      </c>
      <c r="C12" s="19">
        <v>4</v>
      </c>
      <c r="D12" s="93" t="s">
        <v>26</v>
      </c>
      <c r="E12" s="21" t="str">
        <f t="shared" si="0"/>
        <v>Brésil</v>
      </c>
      <c r="F12" s="22" t="str">
        <f t="shared" si="1"/>
        <v>Cameroun</v>
      </c>
      <c r="G12" s="2"/>
      <c r="H12" s="2"/>
      <c r="I12" s="2"/>
      <c r="J12" s="2"/>
      <c r="K12" s="2"/>
      <c r="L12" s="2"/>
      <c r="M12" s="2"/>
      <c r="N12" s="2"/>
      <c r="O12" s="2"/>
      <c r="P12" s="94" t="s">
        <v>30</v>
      </c>
      <c r="Q12" s="2"/>
      <c r="R12" s="7" t="s">
        <v>31</v>
      </c>
      <c r="S12" s="2"/>
      <c r="T12" s="2"/>
      <c r="U12" s="2"/>
      <c r="V12" s="2"/>
      <c r="Z12" s="95" t="s">
        <v>32</v>
      </c>
      <c r="AG12" s="2" t="s">
        <v>33</v>
      </c>
      <c r="AS12" s="96">
        <v>4</v>
      </c>
      <c r="AT12" s="97"/>
      <c r="AU12" s="98"/>
      <c r="AV12" s="91"/>
      <c r="AW12" s="91"/>
      <c r="AX12" s="91"/>
      <c r="AY12" s="91"/>
      <c r="AZ12" s="91"/>
      <c r="BA12" s="91"/>
      <c r="BB12" s="92"/>
    </row>
    <row r="13" spans="1:54" s="4" customFormat="1">
      <c r="A13" s="99" t="s">
        <v>27</v>
      </c>
      <c r="B13" s="19">
        <v>0</v>
      </c>
      <c r="C13" s="19">
        <v>1</v>
      </c>
      <c r="D13" s="66" t="s">
        <v>28</v>
      </c>
      <c r="E13" s="21" t="str">
        <f t="shared" si="0"/>
        <v>Mexique</v>
      </c>
      <c r="F13" s="22" t="str">
        <f t="shared" si="1"/>
        <v>Croatie</v>
      </c>
      <c r="G13" s="2"/>
      <c r="H13" s="2"/>
      <c r="I13" s="2"/>
      <c r="J13" s="2"/>
      <c r="K13" s="2"/>
      <c r="L13" s="2"/>
      <c r="M13" s="2"/>
      <c r="N13" s="2"/>
      <c r="O13" s="2"/>
      <c r="P13" s="94" t="s">
        <v>34</v>
      </c>
      <c r="Q13" s="3"/>
      <c r="R13" s="7" t="s">
        <v>35</v>
      </c>
      <c r="S13" s="3"/>
      <c r="T13" s="3"/>
      <c r="U13" s="3"/>
      <c r="V13" s="2"/>
      <c r="Z13" s="95" t="s">
        <v>36</v>
      </c>
      <c r="AG13" s="2" t="s">
        <v>37</v>
      </c>
    </row>
    <row r="14" spans="1:54" s="4" customFormat="1">
      <c r="A14" s="99" t="s">
        <v>27</v>
      </c>
      <c r="B14" s="19">
        <v>1</v>
      </c>
      <c r="C14" s="19">
        <v>4</v>
      </c>
      <c r="D14" s="93" t="s">
        <v>26</v>
      </c>
      <c r="E14" s="21" t="str">
        <f t="shared" si="0"/>
        <v>Brésil</v>
      </c>
      <c r="F14" s="22" t="str">
        <f t="shared" si="1"/>
        <v>Croatie</v>
      </c>
      <c r="G14" s="2"/>
      <c r="H14" s="2"/>
      <c r="I14" s="2"/>
      <c r="J14" s="2"/>
      <c r="K14" s="2"/>
      <c r="L14" s="2"/>
      <c r="M14" s="2"/>
      <c r="N14" s="2"/>
      <c r="O14" s="2"/>
      <c r="P14" s="94" t="s">
        <v>38</v>
      </c>
      <c r="Q14" s="100"/>
      <c r="R14" s="7" t="s">
        <v>39</v>
      </c>
      <c r="S14" s="2"/>
      <c r="T14" s="2"/>
      <c r="U14" s="2"/>
      <c r="V14" s="2"/>
      <c r="Z14" s="95" t="s">
        <v>40</v>
      </c>
      <c r="AC14" s="8"/>
      <c r="AG14" s="2" t="s">
        <v>41</v>
      </c>
    </row>
    <row r="15" spans="1:54" s="4" customFormat="1">
      <c r="A15" s="73" t="s">
        <v>29</v>
      </c>
      <c r="B15" s="19">
        <v>0</v>
      </c>
      <c r="C15" s="19">
        <v>0</v>
      </c>
      <c r="D15" s="66" t="s">
        <v>28</v>
      </c>
      <c r="E15" s="21" t="str">
        <f t="shared" si="0"/>
        <v>nul</v>
      </c>
      <c r="F15" s="22" t="str">
        <f t="shared" si="1"/>
        <v>nul</v>
      </c>
      <c r="G15" s="2"/>
      <c r="H15" s="2"/>
      <c r="I15" s="2"/>
      <c r="J15" s="2"/>
      <c r="K15" s="2"/>
      <c r="L15" s="2"/>
      <c r="M15" s="2"/>
      <c r="N15" s="2"/>
      <c r="O15" s="2"/>
      <c r="P15" s="94" t="s">
        <v>42</v>
      </c>
      <c r="Q15" s="100"/>
      <c r="R15" s="7" t="s">
        <v>43</v>
      </c>
      <c r="S15" s="2"/>
      <c r="T15" s="2"/>
      <c r="U15" s="2"/>
      <c r="V15" s="2"/>
      <c r="Z15" s="95" t="s">
        <v>44</v>
      </c>
      <c r="AG15" s="2" t="s">
        <v>45</v>
      </c>
    </row>
    <row r="16" spans="1:54" s="4" customFormat="1">
      <c r="A16" s="47" t="s">
        <v>28</v>
      </c>
      <c r="B16" s="19">
        <v>9</v>
      </c>
      <c r="C16" s="19">
        <v>2</v>
      </c>
      <c r="D16" s="93" t="s">
        <v>26</v>
      </c>
      <c r="E16" s="21" t="str">
        <f t="shared" si="0"/>
        <v>Mexique</v>
      </c>
      <c r="F16" s="22" t="str">
        <f t="shared" si="1"/>
        <v>Brésil</v>
      </c>
      <c r="G16" s="2"/>
      <c r="H16" s="2"/>
      <c r="I16" s="2"/>
      <c r="J16" s="2"/>
      <c r="K16" s="2"/>
      <c r="L16" s="2"/>
      <c r="M16" s="2"/>
      <c r="N16" s="2"/>
      <c r="O16" s="2"/>
      <c r="P16" s="100"/>
      <c r="Q16" s="2" t="s">
        <v>46</v>
      </c>
      <c r="R16" s="100"/>
      <c r="S16" s="2"/>
      <c r="T16" s="7" t="s">
        <v>47</v>
      </c>
      <c r="U16" s="2"/>
      <c r="V16" s="2"/>
    </row>
    <row r="17" spans="1:22" s="4" customFormat="1">
      <c r="A17" s="99" t="s">
        <v>27</v>
      </c>
      <c r="B17" s="19">
        <v>3</v>
      </c>
      <c r="C17" s="19">
        <v>6</v>
      </c>
      <c r="D17" s="48" t="s">
        <v>29</v>
      </c>
      <c r="E17" s="21" t="str">
        <f t="shared" si="0"/>
        <v>Cameroun</v>
      </c>
      <c r="F17" s="22" t="str">
        <f t="shared" si="1"/>
        <v>Croatie</v>
      </c>
      <c r="G17" s="2"/>
      <c r="H17" s="2"/>
      <c r="I17" s="2"/>
      <c r="J17" s="2"/>
      <c r="K17" s="2"/>
      <c r="L17" s="2"/>
      <c r="M17" s="2"/>
      <c r="N17" s="2"/>
      <c r="O17" s="2"/>
      <c r="P17" s="100"/>
      <c r="Q17" s="2" t="s">
        <v>48</v>
      </c>
      <c r="R17" s="100"/>
      <c r="S17" s="2"/>
      <c r="T17" s="7" t="s">
        <v>49</v>
      </c>
      <c r="U17" s="2"/>
      <c r="V17" s="2"/>
    </row>
    <row r="18" spans="1:22" s="4" customFormat="1">
      <c r="A18" s="18" t="s">
        <v>26</v>
      </c>
      <c r="B18" s="19">
        <v>1</v>
      </c>
      <c r="C18" s="19">
        <v>3</v>
      </c>
      <c r="D18" s="48" t="s">
        <v>29</v>
      </c>
      <c r="E18" s="21" t="str">
        <f t="shared" si="0"/>
        <v>Cameroun</v>
      </c>
      <c r="F18" s="22" t="str">
        <f t="shared" si="1"/>
        <v>Brésil</v>
      </c>
      <c r="G18" s="2"/>
      <c r="H18" s="2"/>
      <c r="I18" s="2"/>
      <c r="J18" s="2"/>
      <c r="K18" s="2"/>
      <c r="L18" s="2"/>
      <c r="M18" s="2"/>
      <c r="N18" s="2"/>
      <c r="O18" s="2"/>
      <c r="P18" s="3"/>
      <c r="Q18" s="2" t="s">
        <v>50</v>
      </c>
      <c r="R18" s="3"/>
      <c r="S18" s="3"/>
      <c r="T18" s="7" t="s">
        <v>51</v>
      </c>
      <c r="U18" s="3"/>
      <c r="V18" s="2"/>
    </row>
    <row r="19" spans="1:22" s="4" customFormat="1" ht="15.75" thickBot="1">
      <c r="A19" s="101" t="s">
        <v>28</v>
      </c>
      <c r="B19" s="102">
        <v>2</v>
      </c>
      <c r="C19" s="102">
        <v>6</v>
      </c>
      <c r="D19" s="103" t="s">
        <v>27</v>
      </c>
      <c r="E19" s="85" t="str">
        <f>IF(B19&lt;&gt;"",IF(B19&gt;C19,A19,IF(C19&gt;B19,D19,"nul")),"")</f>
        <v>Croatie</v>
      </c>
      <c r="F19" s="104" t="str">
        <f>IF(C19&lt;&gt;"",IF(B19&lt;C19,A19,IF(B19&gt;C19,D19,"nul")),"")</f>
        <v>Mexique</v>
      </c>
      <c r="G19" s="2"/>
      <c r="H19" s="2"/>
      <c r="I19" s="2"/>
      <c r="J19" s="2"/>
      <c r="K19" s="2"/>
      <c r="L19" s="2"/>
      <c r="M19" s="2"/>
      <c r="N19" s="2"/>
      <c r="O19" s="2"/>
      <c r="P19" s="2"/>
      <c r="Q19" s="2" t="s">
        <v>52</v>
      </c>
      <c r="R19" s="2"/>
      <c r="S19" s="2"/>
      <c r="T19" s="7" t="s">
        <v>53</v>
      </c>
      <c r="U19" s="2"/>
      <c r="V19" s="2"/>
    </row>
    <row r="20" spans="1:22" s="4" customFormat="1">
      <c r="A20" s="5"/>
      <c r="B20" s="5"/>
      <c r="C20" s="5"/>
      <c r="D20" s="5"/>
      <c r="E20" s="5"/>
      <c r="F20" s="5"/>
      <c r="G20" s="2"/>
      <c r="H20" s="2"/>
      <c r="I20" s="2"/>
      <c r="J20" s="2"/>
      <c r="K20" s="2"/>
      <c r="L20" s="2"/>
      <c r="M20" s="2"/>
      <c r="N20" s="2"/>
      <c r="O20" s="2"/>
      <c r="P20" s="100"/>
      <c r="Q20" s="100"/>
      <c r="R20" s="100"/>
      <c r="S20" s="3"/>
      <c r="T20" s="3"/>
      <c r="U20" s="3"/>
      <c r="V20" s="2"/>
    </row>
    <row r="21" spans="1:22" s="4" customFormat="1">
      <c r="A21" s="5"/>
      <c r="B21" s="5"/>
      <c r="C21" s="5"/>
      <c r="D21" s="5"/>
      <c r="E21" s="5"/>
      <c r="F21" s="5"/>
      <c r="G21" s="2"/>
      <c r="H21" s="2"/>
      <c r="I21" s="2"/>
      <c r="J21" s="2"/>
      <c r="K21" s="2"/>
      <c r="L21" s="2"/>
      <c r="M21" s="2"/>
      <c r="N21" s="2"/>
      <c r="O21" s="2"/>
      <c r="P21" s="100"/>
      <c r="Q21" s="100"/>
      <c r="R21" s="100"/>
      <c r="S21" s="3"/>
      <c r="T21" s="3"/>
      <c r="U21" s="3"/>
      <c r="V21" s="2"/>
    </row>
    <row r="22" spans="1:22" s="4" customFormat="1">
      <c r="A22" s="5"/>
      <c r="B22" s="5"/>
      <c r="C22" s="5"/>
      <c r="D22" s="2" t="s">
        <v>54</v>
      </c>
      <c r="E22" s="2" t="s">
        <v>55</v>
      </c>
      <c r="F22" s="2" t="s">
        <v>26</v>
      </c>
      <c r="G22" s="2"/>
      <c r="H22" s="2"/>
      <c r="I22" s="2"/>
      <c r="J22" s="2"/>
      <c r="K22" s="2"/>
      <c r="L22" s="2"/>
      <c r="M22" s="2"/>
      <c r="N22" s="2"/>
      <c r="O22" s="2"/>
      <c r="P22" s="100"/>
      <c r="Q22" s="100"/>
      <c r="R22" s="100"/>
      <c r="S22" s="3"/>
      <c r="T22" s="3"/>
      <c r="U22" s="3"/>
      <c r="V22" s="2"/>
    </row>
    <row r="23" spans="1:22" s="4" customFormat="1">
      <c r="A23" s="5"/>
      <c r="B23" s="5"/>
      <c r="C23" s="5"/>
      <c r="D23" s="2" t="s">
        <v>56</v>
      </c>
      <c r="E23" s="2" t="s">
        <v>55</v>
      </c>
      <c r="F23" s="2" t="s">
        <v>28</v>
      </c>
      <c r="G23" s="2"/>
      <c r="H23" s="2"/>
      <c r="I23" s="2"/>
      <c r="J23" s="2"/>
      <c r="K23" s="2"/>
      <c r="L23" s="2"/>
      <c r="M23" s="2"/>
      <c r="N23" s="2"/>
      <c r="O23" s="2"/>
      <c r="P23" s="100"/>
      <c r="Q23" s="100"/>
      <c r="R23" s="100"/>
      <c r="S23" s="3"/>
      <c r="T23" s="3"/>
      <c r="U23" s="3"/>
      <c r="V23" s="2"/>
    </row>
    <row r="24" spans="1:22" s="4" customFormat="1">
      <c r="A24" s="5"/>
      <c r="B24" s="5"/>
      <c r="C24" s="5"/>
      <c r="D24" s="2" t="s">
        <v>57</v>
      </c>
      <c r="E24" s="2" t="s">
        <v>55</v>
      </c>
      <c r="F24" s="2" t="s">
        <v>27</v>
      </c>
      <c r="G24" s="2"/>
      <c r="H24" s="2"/>
      <c r="I24" s="2"/>
      <c r="J24" s="2"/>
      <c r="K24" s="2"/>
      <c r="L24" s="2"/>
      <c r="M24" s="2"/>
      <c r="N24" s="2"/>
      <c r="O24" s="2"/>
      <c r="P24" s="100"/>
      <c r="Q24" s="100"/>
      <c r="R24" s="100"/>
      <c r="S24" s="3"/>
      <c r="T24" s="3"/>
      <c r="U24" s="3"/>
      <c r="V24" s="2"/>
    </row>
    <row r="25" spans="1:22" s="4" customFormat="1">
      <c r="A25" s="5"/>
      <c r="B25" s="5"/>
      <c r="C25" s="5"/>
      <c r="D25" s="2" t="s">
        <v>58</v>
      </c>
      <c r="E25" s="2" t="s">
        <v>55</v>
      </c>
      <c r="F25" s="2" t="s">
        <v>29</v>
      </c>
      <c r="G25" s="2"/>
      <c r="H25" s="2"/>
      <c r="I25" s="2"/>
      <c r="J25" s="2"/>
      <c r="K25" s="2"/>
      <c r="L25" s="2"/>
      <c r="M25" s="2"/>
      <c r="N25" s="2"/>
      <c r="O25" s="2"/>
      <c r="P25" s="100"/>
      <c r="Q25" s="100"/>
      <c r="R25" s="100"/>
      <c r="S25" s="3"/>
      <c r="T25" s="3"/>
      <c r="U25" s="3"/>
      <c r="V25" s="2"/>
    </row>
    <row r="26" spans="1:22" s="4" customFormat="1">
      <c r="G26" s="5"/>
      <c r="H26" s="5"/>
      <c r="I26" s="5"/>
      <c r="J26" s="5"/>
      <c r="K26" s="5"/>
      <c r="L26" s="5"/>
      <c r="M26" s="5"/>
      <c r="N26" s="5"/>
      <c r="O26" s="5"/>
      <c r="P26" s="100"/>
      <c r="Q26" s="100"/>
      <c r="R26" s="100"/>
      <c r="S26" s="100"/>
      <c r="T26" s="100"/>
      <c r="U26" s="100"/>
      <c r="V26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</dc:creator>
  <cp:lastModifiedBy>petit</cp:lastModifiedBy>
  <dcterms:created xsi:type="dcterms:W3CDTF">2018-03-11T10:24:44Z</dcterms:created>
  <dcterms:modified xsi:type="dcterms:W3CDTF">2018-03-11T10:26:06Z</dcterms:modified>
</cp:coreProperties>
</file>