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0" yWindow="0" windowWidth="23040" windowHeight="9390" activeTab="2"/>
  </bookViews>
  <sheets>
    <sheet name="Semaine 1 " sheetId="1" r:id="rId1"/>
    <sheet name="Planning 1" sheetId="2" r:id="rId2"/>
    <sheet name="Planning 1 (2)" sheetId="5" r:id="rId3"/>
    <sheet name="Donnée" sheetId="4" r:id="rId4"/>
    <sheet name="Feuil1" sheetId="3" r:id="rId5"/>
  </sheets>
  <externalReferences>
    <externalReference r:id="rId6"/>
    <externalReference r:id="rId7"/>
  </externalReferences>
  <definedNames>
    <definedName name="Animateur" localSheetId="3">'[1]semaine (2)'!#REF!</definedName>
    <definedName name="Animateur" localSheetId="2">#REF!</definedName>
    <definedName name="Animateur">#REF!</definedName>
    <definedName name="Animateurs">'[2]Feuil1 (2)'!$J$2:$J$7</definedName>
  </definedNames>
  <calcPr calcId="125725"/>
  <fileRecoveryPr repairLoad="1"/>
</workbook>
</file>

<file path=xl/calcChain.xml><?xml version="1.0" encoding="utf-8"?>
<calcChain xmlns="http://schemas.openxmlformats.org/spreadsheetml/2006/main">
  <c r="E27" i="2"/>
  <c r="F27"/>
  <c r="G27"/>
  <c r="H27"/>
  <c r="D27"/>
  <c r="D14"/>
  <c r="F17" i="4"/>
  <c r="F18"/>
  <c r="E14" i="2"/>
  <c r="F14"/>
  <c r="G14"/>
  <c r="H14"/>
  <c r="J2" i="5"/>
  <c r="L38" i="1"/>
  <c r="N2" i="5" l="1"/>
  <c r="F1" i="2"/>
  <c r="E1"/>
  <c r="M2"/>
  <c r="F25" i="4"/>
  <c r="F26"/>
  <c r="F7"/>
  <c r="F8"/>
  <c r="F9"/>
  <c r="F10"/>
  <c r="F35"/>
  <c r="F34"/>
  <c r="F33"/>
  <c r="F32"/>
  <c r="F31"/>
  <c r="F30"/>
  <c r="F29"/>
  <c r="F28"/>
  <c r="F27"/>
  <c r="F24"/>
  <c r="F22"/>
  <c r="F21"/>
  <c r="F20"/>
  <c r="F19"/>
  <c r="F16"/>
  <c r="F15"/>
  <c r="F14"/>
  <c r="F13"/>
  <c r="F12"/>
  <c r="F11"/>
  <c r="F6"/>
  <c r="F5"/>
  <c r="F4"/>
  <c r="F3"/>
  <c r="F2"/>
  <c r="G1" i="2" l="1"/>
  <c r="K4" i="1"/>
  <c r="M4" s="1"/>
  <c r="K5"/>
  <c r="M5" s="1"/>
  <c r="K6"/>
  <c r="M6" s="1"/>
  <c r="K7"/>
  <c r="M7" s="1"/>
  <c r="K8"/>
  <c r="M8" s="1"/>
  <c r="K9"/>
  <c r="M9" s="1"/>
  <c r="K10"/>
  <c r="M10" s="1"/>
  <c r="K11"/>
  <c r="M11" s="1"/>
  <c r="K12"/>
  <c r="M12" s="1"/>
  <c r="K13"/>
  <c r="M13" s="1"/>
  <c r="K14"/>
  <c r="M14" s="1"/>
  <c r="K15"/>
  <c r="M15" s="1"/>
  <c r="K16"/>
  <c r="M16" s="1"/>
  <c r="K17"/>
  <c r="M17" s="1"/>
  <c r="K18"/>
  <c r="M18" s="1"/>
  <c r="K19"/>
  <c r="M19" s="1"/>
  <c r="K20"/>
  <c r="M20" s="1"/>
  <c r="K21"/>
  <c r="M21" s="1"/>
  <c r="K22"/>
  <c r="M22" s="1"/>
  <c r="K23"/>
  <c r="M23" s="1"/>
  <c r="K24"/>
  <c r="M24" s="1"/>
  <c r="K25"/>
  <c r="M25" s="1"/>
  <c r="K26"/>
  <c r="M26" s="1"/>
  <c r="K27"/>
  <c r="M27" s="1"/>
  <c r="K28"/>
  <c r="M28" s="1"/>
  <c r="K29"/>
  <c r="K30"/>
  <c r="K31"/>
  <c r="K32"/>
  <c r="K33"/>
  <c r="K34"/>
  <c r="K35"/>
  <c r="K36"/>
  <c r="K37"/>
  <c r="K3"/>
  <c r="H1" i="2" l="1"/>
  <c r="M3" i="1"/>
  <c r="A2" l="1"/>
  <c r="A3" l="1"/>
  <c r="A9"/>
  <c r="A15"/>
  <c r="A25"/>
  <c r="A31"/>
  <c r="A10" l="1"/>
  <c r="J9"/>
  <c r="L9" s="1"/>
  <c r="A16"/>
  <c r="J15"/>
  <c r="L15" s="1"/>
  <c r="A32"/>
  <c r="J31"/>
  <c r="L31" s="1"/>
  <c r="A4"/>
  <c r="J3"/>
  <c r="L3" s="1"/>
  <c r="A26"/>
  <c r="J25"/>
  <c r="L25" s="1"/>
  <c r="A5" l="1"/>
  <c r="J4"/>
  <c r="L4" s="1"/>
  <c r="A27"/>
  <c r="J26"/>
  <c r="L26" s="1"/>
  <c r="A33"/>
  <c r="J32"/>
  <c r="L32" s="1"/>
  <c r="A11"/>
  <c r="J10"/>
  <c r="L10" s="1"/>
  <c r="A17"/>
  <c r="J16"/>
  <c r="L16" s="1"/>
  <c r="A18" l="1"/>
  <c r="J17"/>
  <c r="L17" s="1"/>
  <c r="A12"/>
  <c r="J11"/>
  <c r="L11" s="1"/>
  <c r="A34"/>
  <c r="J33"/>
  <c r="L33" s="1"/>
  <c r="A6"/>
  <c r="J5"/>
  <c r="L5" s="1"/>
  <c r="A28"/>
  <c r="J27"/>
  <c r="L27" s="1"/>
  <c r="A19" l="1"/>
  <c r="J18"/>
  <c r="L18" s="1"/>
  <c r="A29"/>
  <c r="J28"/>
  <c r="L28" s="1"/>
  <c r="A35"/>
  <c r="J34"/>
  <c r="L34" s="1"/>
  <c r="A7"/>
  <c r="J6"/>
  <c r="L6" s="1"/>
  <c r="A13"/>
  <c r="J12"/>
  <c r="A36" l="1"/>
  <c r="J35"/>
  <c r="L35" s="1"/>
  <c r="A14"/>
  <c r="J14" s="1"/>
  <c r="L14" s="1"/>
  <c r="J13"/>
  <c r="L13" s="1"/>
  <c r="A20"/>
  <c r="J19"/>
  <c r="L19" s="1"/>
  <c r="A8"/>
  <c r="J8" s="1"/>
  <c r="L8" s="1"/>
  <c r="J7"/>
  <c r="L7" s="1"/>
  <c r="A30"/>
  <c r="J30" s="1"/>
  <c r="L30" s="1"/>
  <c r="J29"/>
  <c r="L29" s="1"/>
  <c r="A21" l="1"/>
  <c r="J20"/>
  <c r="A37"/>
  <c r="J37" s="1"/>
  <c r="L37" s="1"/>
  <c r="J36"/>
  <c r="L36" s="1"/>
  <c r="E36" l="1"/>
  <c r="E29"/>
  <c r="E37"/>
  <c r="E25"/>
  <c r="E31"/>
  <c r="E32"/>
  <c r="E30"/>
  <c r="E34"/>
  <c r="E35"/>
  <c r="E28"/>
  <c r="E26"/>
  <c r="E33"/>
  <c r="E27"/>
  <c r="L20"/>
  <c r="A22"/>
  <c r="J21"/>
  <c r="L21" s="1"/>
  <c r="A23" l="1"/>
  <c r="J22"/>
  <c r="L22" s="1"/>
  <c r="A24" l="1"/>
  <c r="J24" s="1"/>
  <c r="L24" s="1"/>
  <c r="E12" s="1"/>
  <c r="J23"/>
  <c r="L23" s="1"/>
  <c r="E22" l="1"/>
  <c r="E23"/>
  <c r="E10"/>
  <c r="E11"/>
  <c r="E9"/>
  <c r="E19"/>
  <c r="E7"/>
  <c r="E8"/>
  <c r="E16"/>
  <c r="E24"/>
  <c r="E5"/>
  <c r="E3"/>
  <c r="E4"/>
  <c r="E17"/>
  <c r="E18"/>
  <c r="E6"/>
  <c r="E13"/>
  <c r="E14"/>
  <c r="E20"/>
  <c r="E15"/>
  <c r="E21"/>
  <c r="F49" i="5" l="1"/>
  <c r="F47"/>
  <c r="F44"/>
  <c r="F42"/>
  <c r="F38"/>
  <c r="E37"/>
  <c r="E25"/>
  <c r="E27"/>
  <c r="E29"/>
  <c r="E31"/>
  <c r="D25" i="2" s="1"/>
  <c r="F21" i="5"/>
  <c r="E24"/>
  <c r="F15"/>
  <c r="I15" s="1"/>
  <c r="F19"/>
  <c r="E13" i="2" s="1"/>
  <c r="E16" i="5"/>
  <c r="D10" i="2" s="1"/>
  <c r="E14" i="5"/>
  <c r="E10"/>
  <c r="E3"/>
  <c r="E50"/>
  <c r="E48"/>
  <c r="E45"/>
  <c r="E43"/>
  <c r="F37"/>
  <c r="E38"/>
  <c r="E34"/>
  <c r="D22" i="2" s="1"/>
  <c r="F26" i="5"/>
  <c r="F28"/>
  <c r="F30"/>
  <c r="E24" i="2" s="1"/>
  <c r="F32" i="5"/>
  <c r="E26" i="2" s="1"/>
  <c r="F24" i="5"/>
  <c r="E21"/>
  <c r="F18"/>
  <c r="E12" i="2" s="1"/>
  <c r="E17" i="5"/>
  <c r="D11" i="2" s="1"/>
  <c r="E13" i="5"/>
  <c r="E9"/>
  <c r="E4"/>
  <c r="D4" i="2" s="1"/>
  <c r="E15" i="5"/>
  <c r="H15" s="1"/>
  <c r="F50"/>
  <c r="F48"/>
  <c r="F45"/>
  <c r="F43"/>
  <c r="F36"/>
  <c r="E39"/>
  <c r="F34"/>
  <c r="E22" i="2" s="1"/>
  <c r="E26" i="5"/>
  <c r="E28"/>
  <c r="E30"/>
  <c r="D24" i="2" s="1"/>
  <c r="E32" i="5"/>
  <c r="D26" i="2" s="1"/>
  <c r="F23" i="5"/>
  <c r="E22"/>
  <c r="F17"/>
  <c r="E11" i="2" s="1"/>
  <c r="E18" i="5"/>
  <c r="D12" i="2" s="1"/>
  <c r="E12" i="5"/>
  <c r="E8"/>
  <c r="D8" i="2" s="1"/>
  <c r="E5" i="5"/>
  <c r="D5" i="2" s="1"/>
  <c r="E2" i="5"/>
  <c r="D2" i="2" s="1"/>
  <c r="E49" i="5"/>
  <c r="E47"/>
  <c r="E44"/>
  <c r="E42"/>
  <c r="F39"/>
  <c r="E36"/>
  <c r="F25"/>
  <c r="F27"/>
  <c r="F29"/>
  <c r="F31"/>
  <c r="E25" i="2" s="1"/>
  <c r="F22" i="5"/>
  <c r="E23"/>
  <c r="F16"/>
  <c r="E10" i="2" s="1"/>
  <c r="E19" i="5"/>
  <c r="D13" i="2" s="1"/>
  <c r="E11" i="5"/>
  <c r="E7"/>
  <c r="D7" i="2" s="1"/>
  <c r="E6" i="5"/>
  <c r="D6" i="2" s="1"/>
  <c r="G28" i="5"/>
  <c r="G23"/>
  <c r="G42"/>
  <c r="G39"/>
  <c r="G43"/>
  <c r="G17"/>
  <c r="F11" i="2" s="1"/>
  <c r="G44" i="5"/>
  <c r="G45"/>
  <c r="G37"/>
  <c r="G31"/>
  <c r="F25" i="2" s="1"/>
  <c r="G19" i="5"/>
  <c r="F13" i="2" s="1"/>
  <c r="G32" i="5"/>
  <c r="F26" i="2" s="1"/>
  <c r="G36" i="5"/>
  <c r="G26"/>
  <c r="G25"/>
  <c r="G34"/>
  <c r="F22" i="2" s="1"/>
  <c r="G22" i="5"/>
  <c r="G47"/>
  <c r="G38"/>
  <c r="G48"/>
  <c r="G16"/>
  <c r="F10" i="2" s="1"/>
  <c r="G49" i="5"/>
  <c r="G21"/>
  <c r="G15"/>
  <c r="G30"/>
  <c r="F24" i="2" s="1"/>
  <c r="G29" i="5"/>
  <c r="G50"/>
  <c r="G24"/>
  <c r="G27"/>
  <c r="G18"/>
  <c r="F12" i="2" s="1"/>
  <c r="H37" i="5"/>
  <c r="H31"/>
  <c r="G25" i="2" s="1"/>
  <c r="H26" i="5"/>
  <c r="H18"/>
  <c r="G12" i="2" s="1"/>
  <c r="H25" i="5"/>
  <c r="H28"/>
  <c r="H23"/>
  <c r="F12"/>
  <c r="F14"/>
  <c r="F5"/>
  <c r="H47"/>
  <c r="H21"/>
  <c r="F11"/>
  <c r="F2"/>
  <c r="E2" i="2" s="1"/>
  <c r="H38" i="5"/>
  <c r="H30"/>
  <c r="G24" i="2" s="1"/>
  <c r="H29" i="5"/>
  <c r="F8"/>
  <c r="F6"/>
  <c r="H36"/>
  <c r="H27"/>
  <c r="H34"/>
  <c r="G22" i="2" s="1"/>
  <c r="H17" i="5"/>
  <c r="G11" i="2" s="1"/>
  <c r="H42" i="5"/>
  <c r="H43"/>
  <c r="H22"/>
  <c r="F9"/>
  <c r="F7"/>
  <c r="F4"/>
  <c r="H44"/>
  <c r="H39"/>
  <c r="H45"/>
  <c r="H16"/>
  <c r="G10" i="2" s="1"/>
  <c r="H48" i="5"/>
  <c r="F13"/>
  <c r="F3"/>
  <c r="H49"/>
  <c r="H50"/>
  <c r="H19"/>
  <c r="G13" i="2" s="1"/>
  <c r="H32" i="5"/>
  <c r="G26" i="2" s="1"/>
  <c r="H24" i="5"/>
  <c r="F10"/>
  <c r="I30"/>
  <c r="H24" i="2" s="1"/>
  <c r="I19" i="5"/>
  <c r="H13" i="2" s="1"/>
  <c r="I29" i="5"/>
  <c r="I28"/>
  <c r="I23"/>
  <c r="I36"/>
  <c r="I27"/>
  <c r="G8"/>
  <c r="G10"/>
  <c r="G6"/>
  <c r="I25"/>
  <c r="I22"/>
  <c r="I39"/>
  <c r="G12"/>
  <c r="G5"/>
  <c r="I48"/>
  <c r="I50"/>
  <c r="I37"/>
  <c r="G3"/>
  <c r="I26"/>
  <c r="I18"/>
  <c r="H12" i="2" s="1"/>
  <c r="I34" i="5"/>
  <c r="H22" i="2" s="1"/>
  <c r="I42" i="5"/>
  <c r="G14"/>
  <c r="G9"/>
  <c r="I16"/>
  <c r="H10" i="2" s="1"/>
  <c r="I32" i="5"/>
  <c r="H26" i="2" s="1"/>
  <c r="I31" i="5"/>
  <c r="H25" i="2" s="1"/>
  <c r="G2" i="5"/>
  <c r="F2" i="2" s="1"/>
  <c r="I43" i="5"/>
  <c r="I17"/>
  <c r="H11" i="2" s="1"/>
  <c r="I44" i="5"/>
  <c r="I45"/>
  <c r="I21"/>
  <c r="I47"/>
  <c r="I38"/>
  <c r="G7"/>
  <c r="G4"/>
  <c r="G13"/>
  <c r="I49"/>
  <c r="I24"/>
  <c r="G11"/>
  <c r="H10"/>
  <c r="H6"/>
  <c r="H12"/>
  <c r="H11"/>
  <c r="H8"/>
  <c r="H14"/>
  <c r="H5"/>
  <c r="H9"/>
  <c r="H3"/>
  <c r="H7"/>
  <c r="H4"/>
  <c r="H13"/>
  <c r="H2"/>
  <c r="G2" i="2" s="1"/>
  <c r="I4" i="5"/>
  <c r="I13"/>
  <c r="I11"/>
  <c r="I14"/>
  <c r="I7"/>
  <c r="I3"/>
  <c r="I2"/>
  <c r="H2" i="2" s="1"/>
  <c r="I8" i="5"/>
  <c r="I5"/>
  <c r="I10"/>
  <c r="I6"/>
  <c r="I12"/>
  <c r="I9"/>
  <c r="D15" i="2"/>
  <c r="F16"/>
  <c r="D17"/>
  <c r="F17"/>
  <c r="F20"/>
  <c r="F15"/>
  <c r="D18"/>
  <c r="E39"/>
  <c r="E38"/>
  <c r="D16"/>
  <c r="F18"/>
  <c r="E36"/>
  <c r="D20"/>
  <c r="E37"/>
  <c r="E34"/>
  <c r="F19"/>
  <c r="D19"/>
  <c r="E35"/>
  <c r="D40"/>
  <c r="E20"/>
  <c r="E8"/>
  <c r="E31"/>
  <c r="H17"/>
  <c r="E6"/>
  <c r="E32"/>
  <c r="G5"/>
  <c r="G38"/>
  <c r="H21"/>
  <c r="H3"/>
  <c r="G18"/>
  <c r="H19"/>
  <c r="D23"/>
  <c r="D30"/>
  <c r="F32"/>
  <c r="F39"/>
  <c r="F34"/>
  <c r="E33"/>
  <c r="F36"/>
  <c r="H31"/>
  <c r="G39"/>
  <c r="D41"/>
  <c r="G32"/>
  <c r="E3"/>
  <c r="H39"/>
  <c r="H8"/>
  <c r="E7"/>
  <c r="E16"/>
  <c r="F31"/>
  <c r="G20"/>
  <c r="F38"/>
  <c r="H35"/>
  <c r="G21"/>
  <c r="D29"/>
  <c r="F29"/>
  <c r="E23"/>
  <c r="H40"/>
  <c r="G15"/>
  <c r="F28"/>
  <c r="H15"/>
  <c r="H28"/>
  <c r="H36"/>
  <c r="E40"/>
  <c r="H16"/>
  <c r="H32"/>
  <c r="D28"/>
  <c r="D21"/>
  <c r="G33"/>
  <c r="H37"/>
  <c r="D39"/>
  <c r="E29"/>
  <c r="G40"/>
  <c r="H20"/>
  <c r="H5"/>
  <c r="G8"/>
  <c r="E19"/>
  <c r="E28"/>
  <c r="D32"/>
  <c r="G16"/>
  <c r="G34"/>
  <c r="F33"/>
  <c r="G36"/>
  <c r="G4"/>
  <c r="E30"/>
  <c r="D34"/>
  <c r="F23"/>
  <c r="G37"/>
  <c r="F41"/>
  <c r="G29"/>
  <c r="F40"/>
  <c r="H29"/>
  <c r="E5"/>
  <c r="G3"/>
  <c r="D38"/>
  <c r="H7"/>
  <c r="G28"/>
  <c r="H18"/>
  <c r="H23"/>
  <c r="G35"/>
  <c r="F30"/>
  <c r="E4"/>
  <c r="F21"/>
  <c r="G30"/>
  <c r="G23"/>
  <c r="D37"/>
  <c r="F35"/>
  <c r="G6"/>
  <c r="E21"/>
  <c r="H41"/>
  <c r="D35"/>
  <c r="D31"/>
  <c r="H38"/>
  <c r="G19"/>
  <c r="G7"/>
  <c r="D33"/>
  <c r="E17"/>
  <c r="G17"/>
  <c r="H4"/>
  <c r="H34"/>
  <c r="D36"/>
  <c r="G41"/>
  <c r="H6"/>
  <c r="F37"/>
  <c r="H33"/>
  <c r="H30"/>
  <c r="E41"/>
  <c r="E18"/>
  <c r="E15"/>
  <c r="G31"/>
  <c r="K2" l="1"/>
  <c r="K7"/>
  <c r="K6"/>
  <c r="L8" i="5"/>
  <c r="L3"/>
  <c r="L6"/>
  <c r="L7"/>
  <c r="L2"/>
  <c r="L4"/>
  <c r="L5"/>
  <c r="K8" i="2"/>
  <c r="K4"/>
  <c r="K5"/>
  <c r="K3"/>
</calcChain>
</file>

<file path=xl/sharedStrings.xml><?xml version="1.0" encoding="utf-8"?>
<sst xmlns="http://schemas.openxmlformats.org/spreadsheetml/2006/main" count="422" uniqueCount="119">
  <si>
    <t>Clara</t>
  </si>
  <si>
    <t>Accueil du Soir</t>
  </si>
  <si>
    <t>A3</t>
  </si>
  <si>
    <t>Laëtitia</t>
  </si>
  <si>
    <t>guillaume</t>
  </si>
  <si>
    <t>Benjamin</t>
  </si>
  <si>
    <t>Accrobranche à Penzé
 Prévoir une tenue adaptée, des gants et un gouter</t>
  </si>
  <si>
    <t>D2</t>
  </si>
  <si>
    <t>Repas</t>
  </si>
  <si>
    <t>A2</t>
  </si>
  <si>
    <t>Guillaume</t>
  </si>
  <si>
    <t>Cinéma : Away (ailleurs) -film d’animation/aventure</t>
  </si>
  <si>
    <t>B4</t>
  </si>
  <si>
    <t>Sport : Basket en mode 3 vs 3
 Final NBA : Lakers / Heats</t>
  </si>
  <si>
    <t>B1</t>
  </si>
  <si>
    <t>laëtitia</t>
  </si>
  <si>
    <t>Accueil du matin</t>
  </si>
  <si>
    <t>A1</t>
  </si>
  <si>
    <t>L’après-midi : Jeu de l'oie géant : sur le thème des énigmes / nature</t>
  </si>
  <si>
    <t>C3</t>
  </si>
  <si>
    <t>Le matin : Création de radeau / dessin nature</t>
  </si>
  <si>
    <t>B3</t>
  </si>
  <si>
    <t>journée nature, c'est l'automne :
 (avec un pique-nique fourni)</t>
  </si>
  <si>
    <t>G2</t>
  </si>
  <si>
    <t>Soirée Jeux de piste : Le secret du manoir de Kergroas
 Le dessert a disparu.</t>
  </si>
  <si>
    <t>F1</t>
  </si>
  <si>
    <t>Sport Découverte et pratique du tennis avec Pierre Jestin du Tennis club des 2 baies</t>
  </si>
  <si>
    <t>clara</t>
  </si>
  <si>
    <t>Grand jeu Zagamore à la sauce halloween</t>
  </si>
  <si>
    <t>Bricolages : Création de mini parachutes :</t>
  </si>
  <si>
    <t>B2</t>
  </si>
  <si>
    <t>Cuisine : Confection de Barres de céréales maison !</t>
  </si>
  <si>
    <t>Découverte et pratique de l’escalade avec les danseurs du Roc (12 places)
 Nous recherchons une voiture pour covoiturage</t>
  </si>
  <si>
    <t>Sortie Maison de la rivière à Sizun :
 Découverte du lieu &amp; pêche à pied.
 Prévoir des bottes / pique nique</t>
  </si>
  <si>
    <t>jeux collectifs Jeux de cour de récréation (dauphin dauphine / accroche décroche, loup, balle américaine…)</t>
  </si>
  <si>
    <t>Activité Manuelle Création de magnets en perles Hama !</t>
  </si>
  <si>
    <t>C2</t>
  </si>
  <si>
    <t>Salle de jeux
 parcours de billes / Kapla / jeux / dessin</t>
  </si>
  <si>
    <t>Ados aprem</t>
  </si>
  <si>
    <t>Ados matin</t>
  </si>
  <si>
    <t>9h30 - 18h30</t>
  </si>
  <si>
    <t>journée</t>
  </si>
  <si>
    <t>13h30 - 18h</t>
  </si>
  <si>
    <t>Sortie demi  journée</t>
  </si>
  <si>
    <t>20h - 22h15</t>
  </si>
  <si>
    <t>Soirée</t>
  </si>
  <si>
    <t>16h15 - 18h30</t>
  </si>
  <si>
    <t>Accueil Soir</t>
  </si>
  <si>
    <t>13h30 - 16h15</t>
  </si>
  <si>
    <t>Prépa apres midi</t>
  </si>
  <si>
    <t xml:space="preserve">activité après midi </t>
  </si>
  <si>
    <t>12h15 - 13h30</t>
  </si>
  <si>
    <t>repas</t>
  </si>
  <si>
    <t>11h30 - 13h30</t>
  </si>
  <si>
    <t>prépa repas</t>
  </si>
  <si>
    <t>9h30 - 12h15</t>
  </si>
  <si>
    <t>prépa matin</t>
  </si>
  <si>
    <t xml:space="preserve">activité matin </t>
  </si>
  <si>
    <t>7h30 - 9h30</t>
  </si>
  <si>
    <t>Accueil Matin</t>
  </si>
  <si>
    <t>date</t>
  </si>
  <si>
    <t>activités</t>
  </si>
  <si>
    <t>Date</t>
  </si>
  <si>
    <t xml:space="preserve"> </t>
  </si>
  <si>
    <t>Colonne1</t>
  </si>
  <si>
    <t>Animateur 1</t>
  </si>
  <si>
    <t>Animateur 2</t>
  </si>
  <si>
    <t>Animateur 3</t>
  </si>
  <si>
    <t>Animateur 4</t>
  </si>
  <si>
    <t>Activité</t>
  </si>
  <si>
    <t>Heures</t>
  </si>
  <si>
    <t>Soit</t>
  </si>
  <si>
    <t>D1</t>
  </si>
  <si>
    <t>G3</t>
  </si>
  <si>
    <t>journée girly</t>
  </si>
  <si>
    <t>début</t>
  </si>
  <si>
    <t>fin</t>
  </si>
  <si>
    <t>total</t>
  </si>
  <si>
    <t>Matin</t>
  </si>
  <si>
    <t>B5</t>
  </si>
  <si>
    <t>E2 - M</t>
  </si>
  <si>
    <t>B10</t>
  </si>
  <si>
    <t>Prépa matin</t>
  </si>
  <si>
    <t>C1</t>
  </si>
  <si>
    <t>Apres midi</t>
  </si>
  <si>
    <t>C4</t>
  </si>
  <si>
    <t>E1 - AM</t>
  </si>
  <si>
    <t>E2 - AM</t>
  </si>
  <si>
    <t xml:space="preserve">C10 </t>
  </si>
  <si>
    <t>prépa AM</t>
  </si>
  <si>
    <t>Veillé</t>
  </si>
  <si>
    <t>F2</t>
  </si>
  <si>
    <t>F3</t>
  </si>
  <si>
    <t>D3</t>
  </si>
  <si>
    <t>D4</t>
  </si>
  <si>
    <t>1/2 journée</t>
  </si>
  <si>
    <t>A10</t>
  </si>
  <si>
    <t>Prépa repas</t>
  </si>
  <si>
    <t>E1 - M</t>
  </si>
  <si>
    <t>E3 - M</t>
  </si>
  <si>
    <t>E4 - M</t>
  </si>
  <si>
    <t>E5 - M</t>
  </si>
  <si>
    <t>prépa repas (le 1er nom)</t>
  </si>
  <si>
    <t>quand</t>
  </si>
  <si>
    <t>G1</t>
  </si>
  <si>
    <t>Colonne12</t>
  </si>
  <si>
    <t>E4 - AM</t>
  </si>
  <si>
    <t>13h30 - 16h12</t>
  </si>
  <si>
    <t>13h30 - 16h13</t>
  </si>
  <si>
    <t>13h30 - 16h14</t>
  </si>
  <si>
    <t>Colonne2</t>
  </si>
  <si>
    <t>Colonne3</t>
  </si>
  <si>
    <t>19/10/2020</t>
  </si>
  <si>
    <t>20/10/2020</t>
  </si>
  <si>
    <t>21/10/2020</t>
  </si>
  <si>
    <t>22/10/2020</t>
  </si>
  <si>
    <t>23/10/2020</t>
  </si>
  <si>
    <t>13h30 - 16h16</t>
  </si>
  <si>
    <t>E3 - AM</t>
  </si>
</sst>
</file>

<file path=xl/styles.xml><?xml version="1.0" encoding="utf-8"?>
<styleSheet xmlns="http://schemas.openxmlformats.org/spreadsheetml/2006/main">
  <numFmts count="5">
    <numFmt numFmtId="164" formatCode="dddd\ d\ mmmm"/>
    <numFmt numFmtId="165" formatCode="[h]:mm"/>
    <numFmt numFmtId="166" formatCode="hh&quot;:&quot;mm&quot;:&quot;"/>
    <numFmt numFmtId="167" formatCode="d/m;@"/>
    <numFmt numFmtId="168" formatCode="[$-F800]dddd\,\ mmmm\ dd\,\ yyyy"/>
  </numFmts>
  <fonts count="25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9"/>
      <color rgb="FF000000"/>
      <name val="Calibri"/>
      <family val="2"/>
    </font>
    <font>
      <sz val="10"/>
      <color rgb="FF000000"/>
      <name val="Calibri"/>
      <family val="2"/>
    </font>
    <font>
      <sz val="10"/>
      <color rgb="FF1D2228"/>
      <name val="Helvetica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color rgb="FFFFFFFF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0D0D0D"/>
        <bgColor rgb="FF0D0D0D"/>
      </patternFill>
    </fill>
    <fill>
      <patternFill patternType="solid">
        <fgColor rgb="FF00B0F0"/>
        <bgColor rgb="FF00B0F0"/>
      </patternFill>
    </fill>
    <fill>
      <patternFill patternType="solid">
        <fgColor rgb="FFFF0000"/>
        <bgColor rgb="FFFF0000"/>
      </patternFill>
    </fill>
    <fill>
      <patternFill patternType="solid">
        <fgColor rgb="FFFF3399"/>
        <bgColor rgb="FFFF3399"/>
      </patternFill>
    </fill>
    <fill>
      <patternFill patternType="solid">
        <fgColor rgb="FFCCC0D9"/>
        <bgColor rgb="FFCCC0D9"/>
      </patternFill>
    </fill>
    <fill>
      <patternFill patternType="solid">
        <fgColor rgb="FFFF9900"/>
        <bgColor rgb="FFFF9900"/>
      </patternFill>
    </fill>
    <fill>
      <patternFill patternType="solid">
        <fgColor rgb="FF00FFFF"/>
        <bgColor rgb="FF00FFFF"/>
      </patternFill>
    </fill>
    <fill>
      <patternFill patternType="solid">
        <fgColor rgb="FFD5A6BD"/>
        <bgColor rgb="FFD5A6BD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1"/>
      </top>
      <bottom style="thin">
        <color rgb="FF000000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4" fillId="0" borderId="0"/>
    <xf numFmtId="0" fontId="3" fillId="0" borderId="0"/>
  </cellStyleXfs>
  <cellXfs count="97">
    <xf numFmtId="0" fontId="0" fillId="0" borderId="0" xfId="0"/>
    <xf numFmtId="0" fontId="0" fillId="0" borderId="0" xfId="0" applyFont="1" applyAlignment="1"/>
    <xf numFmtId="0" fontId="5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4" fillId="0" borderId="0" xfId="0" applyFont="1" applyAlignment="1"/>
    <xf numFmtId="0" fontId="4" fillId="3" borderId="0" xfId="0" applyFont="1" applyFill="1" applyAlignment="1">
      <alignment horizontal="center"/>
    </xf>
    <xf numFmtId="0" fontId="5" fillId="0" borderId="0" xfId="0" applyFont="1" applyAlignment="1"/>
    <xf numFmtId="0" fontId="8" fillId="4" borderId="0" xfId="0" applyFont="1" applyFill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0" fontId="8" fillId="8" borderId="0" xfId="0" applyFont="1" applyFill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0" fillId="2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/>
    </xf>
    <xf numFmtId="0" fontId="4" fillId="0" borderId="0" xfId="1" applyFont="1" applyAlignment="1"/>
    <xf numFmtId="0" fontId="5" fillId="0" borderId="0" xfId="1" applyFont="1" applyAlignment="1"/>
    <xf numFmtId="0" fontId="11" fillId="0" borderId="0" xfId="1" applyFont="1" applyAlignment="1"/>
    <xf numFmtId="0" fontId="5" fillId="0" borderId="2" xfId="1" applyFont="1" applyBorder="1" applyAlignment="1"/>
    <xf numFmtId="165" fontId="5" fillId="0" borderId="2" xfId="1" applyNumberFormat="1" applyFont="1" applyBorder="1" applyAlignment="1">
      <alignment horizontal="right"/>
    </xf>
    <xf numFmtId="0" fontId="5" fillId="3" borderId="0" xfId="1" applyFont="1" applyFill="1" applyAlignment="1"/>
    <xf numFmtId="0" fontId="5" fillId="11" borderId="0" xfId="1" applyFont="1" applyFill="1" applyAlignment="1"/>
    <xf numFmtId="0" fontId="4" fillId="12" borderId="0" xfId="1" applyFont="1" applyFill="1" applyAlignment="1"/>
    <xf numFmtId="0" fontId="5" fillId="13" borderId="0" xfId="1" applyFont="1" applyFill="1" applyAlignment="1"/>
    <xf numFmtId="165" fontId="5" fillId="0" borderId="0" xfId="1" applyNumberFormat="1" applyFont="1" applyAlignment="1">
      <alignment horizontal="right"/>
    </xf>
    <xf numFmtId="166" fontId="5" fillId="0" borderId="0" xfId="1" applyNumberFormat="1" applyFont="1" applyAlignment="1"/>
    <xf numFmtId="0" fontId="14" fillId="0" borderId="0" xfId="0" applyFont="1" applyAlignment="1"/>
    <xf numFmtId="0" fontId="12" fillId="6" borderId="3" xfId="0" applyFont="1" applyFill="1" applyBorder="1" applyAlignment="1">
      <alignment horizontal="center"/>
    </xf>
    <xf numFmtId="164" fontId="15" fillId="6" borderId="3" xfId="0" applyNumberFormat="1" applyFont="1" applyFill="1" applyBorder="1" applyAlignment="1">
      <alignment horizontal="left" vertical="center" wrapText="1"/>
    </xf>
    <xf numFmtId="0" fontId="16" fillId="3" borderId="1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left" vertical="center" wrapText="1"/>
    </xf>
    <xf numFmtId="0" fontId="17" fillId="7" borderId="1" xfId="0" applyFont="1" applyFill="1" applyBorder="1" applyAlignment="1">
      <alignment horizontal="center"/>
    </xf>
    <xf numFmtId="0" fontId="17" fillId="2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center"/>
    </xf>
    <xf numFmtId="164" fontId="15" fillId="6" borderId="1" xfId="0" applyNumberFormat="1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/>
    </xf>
    <xf numFmtId="0" fontId="17" fillId="14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/>
    </xf>
    <xf numFmtId="0" fontId="17" fillId="9" borderId="1" xfId="0" applyFont="1" applyFill="1" applyBorder="1" applyAlignment="1">
      <alignment horizontal="center"/>
    </xf>
    <xf numFmtId="0" fontId="16" fillId="3" borderId="0" xfId="0" applyFont="1" applyFill="1" applyAlignment="1">
      <alignment horizontal="center"/>
    </xf>
    <xf numFmtId="0" fontId="16" fillId="3" borderId="0" xfId="0" applyFont="1" applyFill="1" applyAlignment="1">
      <alignment horizontal="left" vertical="center" wrapText="1"/>
    </xf>
    <xf numFmtId="0" fontId="17" fillId="8" borderId="0" xfId="0" applyFont="1" applyFill="1" applyAlignment="1">
      <alignment horizontal="center"/>
    </xf>
    <xf numFmtId="0" fontId="19" fillId="14" borderId="0" xfId="0" applyFont="1" applyFill="1" applyAlignment="1">
      <alignment horizontal="left" vertical="center" wrapText="1"/>
    </xf>
    <xf numFmtId="0" fontId="17" fillId="5" borderId="0" xfId="0" applyFont="1" applyFill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6" fillId="3" borderId="0" xfId="0" applyFont="1" applyFill="1" applyBorder="1" applyAlignment="1">
      <alignment horizontal="center"/>
    </xf>
    <xf numFmtId="0" fontId="16" fillId="3" borderId="0" xfId="0" applyFont="1" applyFill="1" applyBorder="1" applyAlignment="1">
      <alignment horizontal="left" vertical="center" wrapText="1"/>
    </xf>
    <xf numFmtId="0" fontId="0" fillId="0" borderId="0" xfId="0" applyAlignment="1"/>
    <xf numFmtId="167" fontId="0" fillId="0" borderId="0" xfId="0" applyNumberFormat="1" applyFont="1" applyAlignment="1"/>
    <xf numFmtId="168" fontId="19" fillId="2" borderId="1" xfId="0" applyNumberFormat="1" applyFont="1" applyFill="1" applyBorder="1" applyAlignment="1">
      <alignment horizontal="left" vertical="center" wrapText="1"/>
    </xf>
    <xf numFmtId="168" fontId="5" fillId="0" borderId="0" xfId="0" applyNumberFormat="1" applyFont="1" applyAlignment="1"/>
    <xf numFmtId="167" fontId="5" fillId="0" borderId="0" xfId="0" applyNumberFormat="1" applyFont="1" applyAlignment="1"/>
    <xf numFmtId="0" fontId="4" fillId="0" borderId="0" xfId="0" applyFont="1" applyAlignment="1">
      <alignment horizontal="center"/>
    </xf>
    <xf numFmtId="165" fontId="5" fillId="12" borderId="6" xfId="1" applyNumberFormat="1" applyFont="1" applyFill="1" applyBorder="1" applyAlignment="1">
      <alignment horizontal="right"/>
    </xf>
    <xf numFmtId="165" fontId="5" fillId="0" borderId="6" xfId="1" applyNumberFormat="1" applyFont="1" applyBorder="1" applyAlignment="1">
      <alignment horizontal="right"/>
    </xf>
    <xf numFmtId="165" fontId="5" fillId="0" borderId="6" xfId="1" applyNumberFormat="1" applyFont="1" applyBorder="1" applyAlignment="1"/>
    <xf numFmtId="0" fontId="6" fillId="8" borderId="1" xfId="0" applyFont="1" applyFill="1" applyBorder="1" applyAlignment="1">
      <alignment horizontal="center"/>
    </xf>
    <xf numFmtId="0" fontId="3" fillId="0" borderId="0" xfId="2"/>
    <xf numFmtId="49" fontId="3" fillId="0" borderId="0" xfId="2" applyNumberFormat="1"/>
    <xf numFmtId="20" fontId="3" fillId="0" borderId="0" xfId="2" applyNumberFormat="1"/>
    <xf numFmtId="49" fontId="3" fillId="18" borderId="0" xfId="2" applyNumberFormat="1" applyFill="1"/>
    <xf numFmtId="0" fontId="22" fillId="19" borderId="0" xfId="2" applyFont="1" applyFill="1" applyBorder="1" applyAlignment="1">
      <alignment horizontal="left" vertical="center"/>
    </xf>
    <xf numFmtId="0" fontId="20" fillId="20" borderId="5" xfId="2" applyFont="1" applyFill="1" applyBorder="1" applyAlignment="1">
      <alignment horizontal="left" vertical="center"/>
    </xf>
    <xf numFmtId="49" fontId="21" fillId="17" borderId="5" xfId="2" applyNumberFormat="1" applyFont="1" applyFill="1" applyBorder="1" applyAlignment="1">
      <alignment horizontal="left" vertical="center"/>
    </xf>
    <xf numFmtId="0" fontId="23" fillId="15" borderId="5" xfId="2" applyFont="1" applyFill="1" applyBorder="1" applyAlignment="1">
      <alignment horizontal="left" vertical="center" wrapText="1"/>
    </xf>
    <xf numFmtId="49" fontId="3" fillId="18" borderId="0" xfId="2" applyNumberFormat="1" applyFill="1" applyBorder="1"/>
    <xf numFmtId="49" fontId="20" fillId="16" borderId="5" xfId="2" applyNumberFormat="1" applyFont="1" applyFill="1" applyBorder="1" applyAlignment="1">
      <alignment horizontal="left" vertical="center"/>
    </xf>
    <xf numFmtId="49" fontId="20" fillId="17" borderId="5" xfId="2" applyNumberFormat="1" applyFont="1" applyFill="1" applyBorder="1" applyAlignment="1">
      <alignment horizontal="left" vertical="center"/>
    </xf>
    <xf numFmtId="0" fontId="2" fillId="0" borderId="0" xfId="2" applyFont="1"/>
    <xf numFmtId="49" fontId="2" fillId="0" borderId="0" xfId="2" applyNumberFormat="1" applyFont="1"/>
    <xf numFmtId="0" fontId="2" fillId="0" borderId="0" xfId="2" applyFont="1" applyFill="1"/>
    <xf numFmtId="20" fontId="2" fillId="0" borderId="0" xfId="2" applyNumberFormat="1" applyFont="1" applyFill="1"/>
    <xf numFmtId="49" fontId="2" fillId="21" borderId="0" xfId="2" applyNumberFormat="1" applyFont="1" applyFill="1"/>
    <xf numFmtId="0" fontId="20" fillId="21" borderId="5" xfId="2" applyFont="1" applyFill="1" applyBorder="1" applyAlignment="1">
      <alignment horizontal="left" vertical="center"/>
    </xf>
    <xf numFmtId="49" fontId="3" fillId="21" borderId="0" xfId="2" applyNumberFormat="1" applyFill="1"/>
    <xf numFmtId="49" fontId="3" fillId="22" borderId="0" xfId="2" applyNumberFormat="1" applyFill="1"/>
    <xf numFmtId="168" fontId="5" fillId="0" borderId="7" xfId="1" applyNumberFormat="1" applyFont="1" applyBorder="1" applyAlignment="1">
      <alignment horizontal="center"/>
    </xf>
    <xf numFmtId="14" fontId="4" fillId="0" borderId="0" xfId="1" applyNumberFormat="1" applyFont="1" applyAlignment="1"/>
    <xf numFmtId="0" fontId="4" fillId="0" borderId="4" xfId="0" applyFont="1" applyBorder="1" applyAlignment="1">
      <alignment horizontal="center"/>
    </xf>
    <xf numFmtId="0" fontId="4" fillId="0" borderId="0" xfId="1" applyNumberFormat="1" applyFont="1" applyAlignment="1"/>
    <xf numFmtId="168" fontId="24" fillId="0" borderId="7" xfId="1" applyNumberFormat="1" applyFont="1" applyBorder="1" applyAlignment="1">
      <alignment horizontal="center" wrapText="1"/>
    </xf>
    <xf numFmtId="0" fontId="6" fillId="10" borderId="1" xfId="0" applyFont="1" applyFill="1" applyBorder="1" applyAlignment="1">
      <alignment horizontal="center"/>
    </xf>
    <xf numFmtId="0" fontId="0" fillId="0" borderId="0" xfId="0" applyNumberFormat="1" applyFont="1" applyAlignment="1"/>
    <xf numFmtId="0" fontId="11" fillId="0" borderId="0" xfId="0" applyNumberFormat="1" applyFont="1"/>
    <xf numFmtId="14" fontId="24" fillId="0" borderId="7" xfId="1" applyNumberFormat="1" applyFont="1" applyBorder="1" applyAlignment="1">
      <alignment horizontal="center" wrapText="1"/>
    </xf>
    <xf numFmtId="49" fontId="1" fillId="18" borderId="0" xfId="2" applyNumberFormat="1" applyFont="1" applyFill="1"/>
  </cellXfs>
  <cellStyles count="3">
    <cellStyle name="Normal" xfId="0" builtinId="0"/>
    <cellStyle name="Normal 2" xfId="1"/>
    <cellStyle name="Normal 3" xfId="2"/>
  </cellStyles>
  <dxfs count="35">
    <dxf>
      <numFmt numFmtId="25" formatCode="hh:mm"/>
    </dxf>
    <dxf>
      <numFmt numFmtId="25" formatCode="hh:mm"/>
    </dxf>
    <dxf>
      <numFmt numFmtId="25" formatCode="hh:mm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[h]:mm"/>
      <alignment horizontal="right" vertical="bottom" textRotation="0" wrapText="0" indent="0" relativeIndent="0" justifyLastLine="0" shrinkToFit="0" mergeCell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168" formatCode="[$-F800]dddd\,\ mmmm\ dd\,\ yyyy"/>
      <alignment horizontal="center" vertical="bottom" textRotation="0" wrapText="1" indent="0" relativeIndent="0" justifyLastLine="0" shrinkToFit="0" mergeCell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d/m;@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d/m;@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bottom" textRotation="0" wrapText="0" indent="0" relativeIndent="0" justifyLastLine="0" shrinkToFit="0" mergeCell="0" readingOrder="0"/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relativeIndent="0" justifyLastLine="0" shrinkToFit="0" readingOrder="0"/>
    </dxf>
  </dxfs>
  <tableStyles count="2" defaultTableStyle="TableStyleMedium9" defaultPivotStyle="PivotStyleLight16">
    <tableStyle name="Style de tableau 1" pivot="0" count="0"/>
    <tableStyle name="Style de tableau croisé dynamique 1" table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ickets%20jeunes\animateur%20hivers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ickets%20jeunes\organisation\matrice%20-%20noel2018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emaine (2)"/>
      <sheetName val="semaine 2 "/>
      <sheetName val="Feuil1"/>
    </sheetNames>
    <sheetDataSet>
      <sheetData sheetId="0">
        <row r="3">
          <cell r="L3" t="str">
            <v>Laura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 (2)"/>
      <sheetName val="Feuil1 (3)"/>
      <sheetName val="Feuil1 (5)"/>
      <sheetName val="Feuil1 (6)"/>
      <sheetName val="Feuil4 (2)"/>
    </sheetNames>
    <sheetDataSet>
      <sheetData sheetId="0">
        <row r="2">
          <cell r="J2" t="str">
            <v>Eloise</v>
          </cell>
        </row>
        <row r="3">
          <cell r="J3" t="str">
            <v>Théo</v>
          </cell>
        </row>
        <row r="4">
          <cell r="J4" t="str">
            <v>benjamin</v>
          </cell>
        </row>
        <row r="5">
          <cell r="J5" t="str">
            <v>Romain</v>
          </cell>
        </row>
        <row r="6">
          <cell r="J6" t="str">
            <v>Sybille</v>
          </cell>
        </row>
        <row r="7">
          <cell r="J7">
            <v>0</v>
          </cell>
        </row>
      </sheetData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id="2" name="Tableau2" displayName="Tableau2" ref="B1:C37" totalsRowShown="0" headerRowDxfId="34" tableBorderDxfId="33">
  <autoFilter ref="B1:C37"/>
  <tableColumns count="2">
    <tableColumn id="1" name="activités"/>
    <tableColumn id="2" name="date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id="3" name="repartition_anim" displayName="repartition_anim" ref="E2:K37" totalsRowShown="0" headerRowDxfId="32">
  <autoFilter ref="E2:K37">
    <filterColumn colId="0"/>
    <filterColumn colId="5"/>
    <filterColumn colId="6"/>
  </autoFilter>
  <tableColumns count="7">
    <tableColumn id="11" name="Colonne1" dataDxfId="31">
      <calculatedColumnFormula>IFERROR( L3 &amp; " _ "&amp;COUNTIF(L3:L33,L3),"")</calculatedColumnFormula>
    </tableColumn>
    <tableColumn id="3" name="Animateur 1"/>
    <tableColumn id="4" name="Animateur 2"/>
    <tableColumn id="5" name="Animateur 3"/>
    <tableColumn id="6" name="Animateur 4" dataDxfId="30"/>
    <tableColumn id="8" name="date" dataDxfId="29">
      <calculatedColumnFormula>A3</calculatedColumnFormula>
    </tableColumn>
    <tableColumn id="9" name="activités" dataDxfId="28">
      <calculatedColumnFormula>B3</calculatedColumnFormula>
    </tableColumn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A1:J53" totalsRowShown="0" headerRowDxfId="15" dataDxfId="14" headerRowCellStyle="Normal 2" dataCellStyle="Normal 2">
  <autoFilter ref="A1:J53"/>
  <tableColumns count="10">
    <tableColumn id="1" name="Colonne1" dataDxfId="13" dataCellStyle="Normal 2"/>
    <tableColumn id="2" name="Colonne2" dataDxfId="12" dataCellStyle="Normal 2"/>
    <tableColumn id="3" name="Heures" dataDxfId="11" dataCellStyle="Normal 2"/>
    <tableColumn id="4" name="Soit" dataDxfId="10" dataCellStyle="Normal 2"/>
    <tableColumn id="5" name="19/10/2020" dataDxfId="9" dataCellStyle="Normal 2"/>
    <tableColumn id="6" name="20/10/2020" dataDxfId="8" dataCellStyle="Normal 2"/>
    <tableColumn id="7" name="21/10/2020" dataDxfId="7" dataCellStyle="Normal 2"/>
    <tableColumn id="8" name="22/10/2020" dataDxfId="6" dataCellStyle="Normal 2"/>
    <tableColumn id="9" name="23/10/2020" dataDxfId="5" dataCellStyle="Normal 2"/>
    <tableColumn id="10" name="Colonne3" dataDxfId="4" dataCellStyle="Normal 2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1" name="données" displayName="données" ref="A1:F35" totalsRowShown="0" headerRowCellStyle="Normal 3" dataCellStyle="Normal 3">
  <autoFilter ref="A1:F35"/>
  <tableColumns count="6">
    <tableColumn id="1" name="Activité" dataDxfId="3" dataCellStyle="Normal 3"/>
    <tableColumn id="2" name="quand"/>
    <tableColumn id="3" name="Colonne1" dataCellStyle="Normal 3"/>
    <tableColumn id="4" name="début" dataDxfId="2" dataCellStyle="Normal 3"/>
    <tableColumn id="5" name="fin" dataDxfId="1" dataCellStyle="Normal 3"/>
    <tableColumn id="6" name="total" dataDxfId="0" dataCellStyle="Normal 3">
      <calculatedColumnFormula>E2-D2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outlinePr summaryBelow="0" summaryRight="0"/>
    <pageSetUpPr fitToPage="1"/>
  </sheetPr>
  <dimension ref="A1:M1001"/>
  <sheetViews>
    <sheetView topLeftCell="D1" workbookViewId="0">
      <selection activeCell="G19" sqref="G19"/>
    </sheetView>
  </sheetViews>
  <sheetFormatPr baseColWidth="10" defaultColWidth="14.42578125" defaultRowHeight="15.75" customHeight="1"/>
  <cols>
    <col min="1" max="1" width="14.42578125" style="1"/>
    <col min="2" max="2" width="11.140625" style="1" customWidth="1"/>
    <col min="3" max="3" width="79.85546875" style="1" customWidth="1"/>
    <col min="4" max="4" width="15.5703125" style="1" bestFit="1" customWidth="1"/>
    <col min="5" max="5" width="25.5703125" style="1" customWidth="1"/>
    <col min="6" max="11" width="14.42578125" style="1"/>
    <col min="12" max="12" width="25.5703125" customWidth="1"/>
    <col min="13" max="16384" width="14.42578125" style="1"/>
  </cols>
  <sheetData>
    <row r="1" spans="1:13" ht="15.75" customHeight="1">
      <c r="A1" s="58" t="s">
        <v>62</v>
      </c>
      <c r="B1" s="34" t="s">
        <v>61</v>
      </c>
      <c r="C1" s="34" t="s">
        <v>60</v>
      </c>
    </row>
    <row r="2" spans="1:13">
      <c r="A2" s="59">
        <f>IF(Tableau2[[#This Row],[activités]]="",Tableau2[[#This Row],[date]],A1)</f>
        <v>44123</v>
      </c>
      <c r="B2" s="35"/>
      <c r="C2" s="36">
        <v>44123</v>
      </c>
      <c r="D2" s="61"/>
      <c r="E2" s="63" t="s">
        <v>64</v>
      </c>
      <c r="F2" s="63" t="s">
        <v>65</v>
      </c>
      <c r="G2" s="63" t="s">
        <v>66</v>
      </c>
      <c r="H2" s="63" t="s">
        <v>67</v>
      </c>
      <c r="I2" s="63" t="s">
        <v>68</v>
      </c>
      <c r="J2" s="89" t="s">
        <v>60</v>
      </c>
      <c r="K2" s="89" t="s">
        <v>61</v>
      </c>
      <c r="L2" t="s">
        <v>105</v>
      </c>
    </row>
    <row r="3" spans="1:13" ht="12.75">
      <c r="A3" s="59">
        <f>IF(Tableau2[[#This Row],[activités]]="",Tableau2[[#This Row],[date]],A2)</f>
        <v>44123</v>
      </c>
      <c r="B3" s="37" t="s">
        <v>17</v>
      </c>
      <c r="C3" s="38" t="s">
        <v>16</v>
      </c>
      <c r="D3" s="7">
        <v>1</v>
      </c>
      <c r="E3" s="94" t="str">
        <f t="shared" ref="E3:E37" si="0">IFERROR( L3 &amp; " _ "&amp;COUNTIF(L3:L33,L3),"")</f>
        <v>19/10 - Accueil Matin _ 1</v>
      </c>
      <c r="F3" s="21" t="s">
        <v>5</v>
      </c>
      <c r="G3" s="21"/>
      <c r="H3" s="21"/>
      <c r="I3" s="5"/>
      <c r="J3" s="62">
        <f t="shared" ref="J3:J37" si="1">A3</f>
        <v>44123</v>
      </c>
      <c r="K3" s="62" t="str">
        <f t="shared" ref="K3:K37" si="2">B3</f>
        <v>A1</v>
      </c>
      <c r="L3" t="str">
        <f>TEXT(repartition_anim[[#This Row],[date]],"JJ/MM")&amp;" - "&amp;(VLOOKUP(K3,données[],2,FALSE))</f>
        <v>19/10 - Accueil Matin</v>
      </c>
      <c r="M3" s="58" t="str">
        <f>VLOOKUP(K3,données[],2,FALSE)</f>
        <v>Accueil Matin</v>
      </c>
    </row>
    <row r="4" spans="1:13" ht="15.75" customHeight="1">
      <c r="A4" s="59">
        <f>IF(Tableau2[[#This Row],[activités]]="",Tableau2[[#This Row],[date]],A3)</f>
        <v>44123</v>
      </c>
      <c r="B4" s="39" t="s">
        <v>21</v>
      </c>
      <c r="C4" s="40" t="s">
        <v>37</v>
      </c>
      <c r="D4" s="7">
        <v>3</v>
      </c>
      <c r="E4" s="93" t="str">
        <f t="shared" si="0"/>
        <v>19/10 - activité matin  _ 1</v>
      </c>
      <c r="F4" s="17" t="s">
        <v>5</v>
      </c>
      <c r="G4" s="17" t="s">
        <v>0</v>
      </c>
      <c r="H4" s="17" t="s">
        <v>4</v>
      </c>
      <c r="I4" s="5"/>
      <c r="J4" s="62">
        <f t="shared" si="1"/>
        <v>44123</v>
      </c>
      <c r="K4" s="62" t="str">
        <f t="shared" si="2"/>
        <v>B3</v>
      </c>
      <c r="L4" t="str">
        <f>TEXT(repartition_anim[[#This Row],[date]],"JJ/MM")&amp;" - "&amp;(VLOOKUP(K4,données[],2,FALSE))</f>
        <v xml:space="preserve">19/10 - activité matin </v>
      </c>
      <c r="M4" s="58" t="str">
        <f>VLOOKUP(K4,données[],2,FALSE)</f>
        <v xml:space="preserve">activité matin </v>
      </c>
    </row>
    <row r="5" spans="1:13" ht="12.75">
      <c r="A5" s="59">
        <f>IF(Tableau2[[#This Row],[activités]]="",Tableau2[[#This Row],[date]],A4)</f>
        <v>44123</v>
      </c>
      <c r="B5" s="37" t="s">
        <v>9</v>
      </c>
      <c r="C5" s="38" t="s">
        <v>8</v>
      </c>
      <c r="D5" s="7">
        <v>2</v>
      </c>
      <c r="E5" s="93" t="str">
        <f t="shared" si="0"/>
        <v>19/10 - repas _ 1</v>
      </c>
      <c r="F5" s="21" t="s">
        <v>15</v>
      </c>
      <c r="G5" s="21" t="s">
        <v>0</v>
      </c>
      <c r="H5" s="21"/>
      <c r="I5" s="5"/>
      <c r="J5" s="62">
        <f t="shared" si="1"/>
        <v>44123</v>
      </c>
      <c r="K5" s="62" t="str">
        <f t="shared" si="2"/>
        <v>A2</v>
      </c>
      <c r="L5" t="str">
        <f>TEXT(repartition_anim[[#This Row],[date]],"JJ/MM")&amp;" - "&amp;(VLOOKUP(K5,données[],2,FALSE))</f>
        <v>19/10 - repas</v>
      </c>
      <c r="M5" s="58" t="str">
        <f>VLOOKUP(K5,données[],2,FALSE)</f>
        <v>repas</v>
      </c>
    </row>
    <row r="6" spans="1:13" ht="15.75" customHeight="1">
      <c r="A6" s="59">
        <f>IF(Tableau2[[#This Row],[activités]]="",Tableau2[[#This Row],[date]],A5)</f>
        <v>44123</v>
      </c>
      <c r="B6" s="41" t="s">
        <v>36</v>
      </c>
      <c r="C6" s="42" t="s">
        <v>35</v>
      </c>
      <c r="D6" s="7">
        <v>1</v>
      </c>
      <c r="E6" s="93" t="str">
        <f t="shared" si="0"/>
        <v>19/10 - activité après midi  _ 2</v>
      </c>
      <c r="F6" s="22" t="s">
        <v>5</v>
      </c>
      <c r="G6" s="22" t="s">
        <v>0</v>
      </c>
      <c r="H6" s="22"/>
      <c r="I6" s="5"/>
      <c r="J6" s="62">
        <f t="shared" si="1"/>
        <v>44123</v>
      </c>
      <c r="K6" s="62" t="str">
        <f t="shared" si="2"/>
        <v>C2</v>
      </c>
      <c r="L6" t="str">
        <f>TEXT(repartition_anim[[#This Row],[date]],"JJ/MM")&amp;" - "&amp;(VLOOKUP(K6,données[],2,FALSE))</f>
        <v xml:space="preserve">19/10 - activité après midi </v>
      </c>
      <c r="M6" s="58" t="str">
        <f>VLOOKUP(K6,données[],2,FALSE)</f>
        <v xml:space="preserve">activité après midi </v>
      </c>
    </row>
    <row r="7" spans="1:13" ht="15.75" customHeight="1">
      <c r="A7" s="59">
        <f>IF(Tableau2[[#This Row],[activités]]="",Tableau2[[#This Row],[date]],A6)</f>
        <v>44123</v>
      </c>
      <c r="B7" s="41" t="s">
        <v>19</v>
      </c>
      <c r="C7" s="42" t="s">
        <v>34</v>
      </c>
      <c r="D7" s="7">
        <v>1</v>
      </c>
      <c r="E7" s="93" t="str">
        <f t="shared" si="0"/>
        <v>19/10 - activité après midi  _ 1</v>
      </c>
      <c r="F7" s="13" t="s">
        <v>4</v>
      </c>
      <c r="G7" s="13"/>
      <c r="H7" s="13"/>
      <c r="I7" s="5"/>
      <c r="J7" s="62">
        <f t="shared" si="1"/>
        <v>44123</v>
      </c>
      <c r="K7" s="62" t="str">
        <f t="shared" si="2"/>
        <v>C3</v>
      </c>
      <c r="L7" t="str">
        <f>TEXT(repartition_anim[[#This Row],[date]],"JJ/MM")&amp;" - "&amp;(VLOOKUP(K7,données[],2,FALSE))</f>
        <v xml:space="preserve">19/10 - activité après midi </v>
      </c>
      <c r="M7" s="58" t="str">
        <f>VLOOKUP(K7,données[],2,FALSE)</f>
        <v xml:space="preserve">activité après midi </v>
      </c>
    </row>
    <row r="8" spans="1:13" ht="12.75">
      <c r="A8" s="59">
        <f>IF(Tableau2[[#This Row],[activités]]="",Tableau2[[#This Row],[date]],A7)</f>
        <v>44123</v>
      </c>
      <c r="B8" s="37" t="s">
        <v>2</v>
      </c>
      <c r="C8" s="38" t="s">
        <v>1</v>
      </c>
      <c r="D8" s="7">
        <v>1</v>
      </c>
      <c r="E8" s="93" t="str">
        <f t="shared" si="0"/>
        <v>19/10 - Accueil Soir _ 1</v>
      </c>
      <c r="F8" s="21" t="s">
        <v>0</v>
      </c>
      <c r="G8" s="21"/>
      <c r="H8" s="21"/>
      <c r="I8" s="5"/>
      <c r="J8" s="62">
        <f t="shared" si="1"/>
        <v>44123</v>
      </c>
      <c r="K8" s="62" t="str">
        <f t="shared" si="2"/>
        <v>A3</v>
      </c>
      <c r="L8" t="str">
        <f>TEXT(repartition_anim[[#This Row],[date]],"JJ/MM")&amp;" - "&amp;(VLOOKUP(K8,données[],2,FALSE))</f>
        <v>19/10 - Accueil Soir</v>
      </c>
      <c r="M8" s="58" t="str">
        <f>VLOOKUP(K8,données[],2,FALSE)</f>
        <v>Accueil Soir</v>
      </c>
    </row>
    <row r="9" spans="1:13">
      <c r="A9" s="59">
        <f>IF(Tableau2[[#This Row],[activités]]="",Tableau2[[#This Row],[date]],A8)</f>
        <v>44124</v>
      </c>
      <c r="B9" s="43"/>
      <c r="C9" s="44">
        <v>44124</v>
      </c>
      <c r="E9" s="93" t="str">
        <f t="shared" si="0"/>
        <v/>
      </c>
      <c r="F9" s="12"/>
      <c r="G9" s="12"/>
      <c r="H9" s="12"/>
      <c r="I9" s="5"/>
      <c r="J9" s="62">
        <f t="shared" si="1"/>
        <v>44124</v>
      </c>
      <c r="K9" s="62">
        <f t="shared" si="2"/>
        <v>0</v>
      </c>
      <c r="L9" t="e">
        <f>TEXT(repartition_anim[[#This Row],[date]],"JJ/MM")&amp;" - "&amp;(VLOOKUP(K9,données[],2,FALSE))</f>
        <v>#N/A</v>
      </c>
      <c r="M9" s="58" t="e">
        <f>VLOOKUP(K9,données[],2,FALSE)</f>
        <v>#N/A</v>
      </c>
    </row>
    <row r="10" spans="1:13" ht="12.75">
      <c r="A10" s="59">
        <f>IF(Tableau2[[#This Row],[activités]]="",Tableau2[[#This Row],[date]],A9)</f>
        <v>44124</v>
      </c>
      <c r="B10" s="37" t="s">
        <v>17</v>
      </c>
      <c r="C10" s="38" t="s">
        <v>16</v>
      </c>
      <c r="D10" s="7">
        <v>1</v>
      </c>
      <c r="E10" s="93" t="str">
        <f t="shared" si="0"/>
        <v>20/10 - Accueil Matin _ 1</v>
      </c>
      <c r="F10" s="10" t="s">
        <v>4</v>
      </c>
      <c r="G10" s="10"/>
      <c r="H10" s="10"/>
      <c r="I10" s="5"/>
      <c r="J10" s="62">
        <f t="shared" si="1"/>
        <v>44124</v>
      </c>
      <c r="K10" s="62" t="str">
        <f t="shared" si="2"/>
        <v>A1</v>
      </c>
      <c r="L10" t="str">
        <f>TEXT(repartition_anim[[#This Row],[date]],"JJ/MM")&amp;" - "&amp;(VLOOKUP(K10,données[],2,FALSE))</f>
        <v>20/10 - Accueil Matin</v>
      </c>
      <c r="M10" s="58" t="str">
        <f>VLOOKUP(K10,données[],2,FALSE)</f>
        <v>Accueil Matin</v>
      </c>
    </row>
    <row r="11" spans="1:13" ht="15.75" customHeight="1">
      <c r="A11" s="59">
        <f>IF(Tableau2[[#This Row],[activités]]="",Tableau2[[#This Row],[date]],A10)</f>
        <v>44124</v>
      </c>
      <c r="B11" s="45" t="s">
        <v>7</v>
      </c>
      <c r="C11" s="46" t="s">
        <v>33</v>
      </c>
      <c r="D11" s="7">
        <v>4</v>
      </c>
      <c r="E11" s="93" t="str">
        <f t="shared" si="0"/>
        <v>20/10 - journée _ 1</v>
      </c>
      <c r="F11" s="9" t="s">
        <v>4</v>
      </c>
      <c r="G11" s="9" t="s">
        <v>5</v>
      </c>
      <c r="H11" s="9" t="s">
        <v>15</v>
      </c>
      <c r="I11" s="5"/>
      <c r="J11" s="62">
        <f t="shared" si="1"/>
        <v>44124</v>
      </c>
      <c r="K11" s="62" t="str">
        <f t="shared" si="2"/>
        <v>D2</v>
      </c>
      <c r="L11" t="str">
        <f>TEXT(repartition_anim[[#This Row],[date]],"JJ/MM")&amp;" - "&amp;(VLOOKUP(K11,données[],2,FALSE))</f>
        <v>20/10 - journée</v>
      </c>
      <c r="M11" s="58" t="str">
        <f>VLOOKUP(K11,données[],2,FALSE)</f>
        <v>journée</v>
      </c>
    </row>
    <row r="12" spans="1:13" ht="15.75" customHeight="1">
      <c r="A12" s="59">
        <f>IF(Tableau2[[#This Row],[activités]]="",Tableau2[[#This Row],[date]],A11)</f>
        <v>44124</v>
      </c>
      <c r="B12" s="67" t="s">
        <v>23</v>
      </c>
      <c r="C12" s="60" t="s">
        <v>74</v>
      </c>
      <c r="D12" s="7">
        <v>0</v>
      </c>
      <c r="E12" s="93" t="str">
        <f t="shared" si="0"/>
        <v xml:space="preserve"> _ 0</v>
      </c>
      <c r="F12" s="20"/>
      <c r="G12" s="20"/>
      <c r="H12" s="20"/>
      <c r="I12" s="5"/>
      <c r="J12" s="62">
        <f t="shared" si="1"/>
        <v>44124</v>
      </c>
      <c r="K12" s="62" t="str">
        <f t="shared" si="2"/>
        <v>G2</v>
      </c>
      <c r="M12" s="58" t="str">
        <f>VLOOKUP(K12,données[],2,FALSE)</f>
        <v>journée</v>
      </c>
    </row>
    <row r="13" spans="1:13" ht="12.75">
      <c r="A13" s="59">
        <f>IF(Tableau2[[#This Row],[activités]]="",Tableau2[[#This Row],[date]],A12)</f>
        <v>44124</v>
      </c>
      <c r="B13" s="37" t="s">
        <v>2</v>
      </c>
      <c r="C13" s="38" t="s">
        <v>1</v>
      </c>
      <c r="D13" s="7">
        <v>1</v>
      </c>
      <c r="E13" s="93" t="str">
        <f t="shared" si="0"/>
        <v>20/10 - Accueil Soir _ 1</v>
      </c>
      <c r="F13" s="10" t="s">
        <v>15</v>
      </c>
      <c r="G13" s="10"/>
      <c r="H13" s="10"/>
      <c r="I13" s="5"/>
      <c r="J13" s="62">
        <f t="shared" si="1"/>
        <v>44124</v>
      </c>
      <c r="K13" s="62" t="str">
        <f t="shared" si="2"/>
        <v>A3</v>
      </c>
      <c r="L13" t="str">
        <f>TEXT(repartition_anim[[#This Row],[date]],"JJ/MM")&amp;" - "&amp;(VLOOKUP(K13,données[],2,FALSE))</f>
        <v>20/10 - Accueil Soir</v>
      </c>
      <c r="M13" s="58" t="str">
        <f>VLOOKUP(K13,données[],2,FALSE)</f>
        <v>Accueil Soir</v>
      </c>
    </row>
    <row r="14" spans="1:13" ht="12.75">
      <c r="A14" s="59">
        <f>IF(Tableau2[[#This Row],[activités]]="",Tableau2[[#This Row],[date]],A13)</f>
        <v>44124</v>
      </c>
      <c r="B14" s="47" t="s">
        <v>63</v>
      </c>
      <c r="C14" s="19"/>
      <c r="E14" s="93" t="str">
        <f t="shared" si="0"/>
        <v/>
      </c>
      <c r="F14" s="18"/>
      <c r="G14" s="18"/>
      <c r="H14" s="18"/>
      <c r="I14" s="5"/>
      <c r="J14" s="62">
        <f t="shared" si="1"/>
        <v>44124</v>
      </c>
      <c r="K14" s="62" t="str">
        <f t="shared" si="2"/>
        <v xml:space="preserve"> </v>
      </c>
      <c r="L14" t="e">
        <f>TEXT(repartition_anim[[#This Row],[date]],"JJ/MM")&amp;" - "&amp;(VLOOKUP(K14,données[],2,FALSE))</f>
        <v>#N/A</v>
      </c>
      <c r="M14" s="58" t="e">
        <f>VLOOKUP(K14,données[],2,FALSE)</f>
        <v>#N/A</v>
      </c>
    </row>
    <row r="15" spans="1:13">
      <c r="A15" s="59">
        <f>IF(Tableau2[[#This Row],[activités]]="",Tableau2[[#This Row],[date]],A14)</f>
        <v>44125</v>
      </c>
      <c r="B15" s="43"/>
      <c r="C15" s="44">
        <v>44125</v>
      </c>
      <c r="E15" s="93" t="str">
        <f t="shared" si="0"/>
        <v/>
      </c>
      <c r="F15" s="12"/>
      <c r="G15" s="12"/>
      <c r="H15" s="12"/>
      <c r="I15" s="5"/>
      <c r="J15" s="62">
        <f t="shared" si="1"/>
        <v>44125</v>
      </c>
      <c r="K15" s="62">
        <f t="shared" si="2"/>
        <v>0</v>
      </c>
      <c r="L15" t="e">
        <f>TEXT(repartition_anim[[#This Row],[date]],"JJ/MM")&amp;" - "&amp;(VLOOKUP(K15,données[],2,FALSE))</f>
        <v>#N/A</v>
      </c>
      <c r="M15" s="58" t="e">
        <f>VLOOKUP(K15,données[],2,FALSE)</f>
        <v>#N/A</v>
      </c>
    </row>
    <row r="16" spans="1:13" ht="12.75">
      <c r="A16" s="59">
        <f>IF(Tableau2[[#This Row],[activités]]="",Tableau2[[#This Row],[date]],A15)</f>
        <v>44125</v>
      </c>
      <c r="B16" s="37" t="s">
        <v>17</v>
      </c>
      <c r="C16" s="38" t="s">
        <v>16</v>
      </c>
      <c r="D16" s="7">
        <v>1</v>
      </c>
      <c r="E16" s="93" t="str">
        <f t="shared" si="0"/>
        <v>21/10 - Accueil Matin _ 1</v>
      </c>
      <c r="F16" s="10" t="s">
        <v>0</v>
      </c>
      <c r="G16" s="10"/>
      <c r="H16" s="10"/>
      <c r="I16" s="5"/>
      <c r="J16" s="62">
        <f t="shared" si="1"/>
        <v>44125</v>
      </c>
      <c r="K16" s="62" t="str">
        <f t="shared" si="2"/>
        <v>A1</v>
      </c>
      <c r="L16" t="str">
        <f>TEXT(repartition_anim[[#This Row],[date]],"JJ/MM")&amp;" - "&amp;(VLOOKUP(K16,données[],2,FALSE))</f>
        <v>21/10 - Accueil Matin</v>
      </c>
      <c r="M16" s="58" t="str">
        <f>VLOOKUP(K16,données[],2,FALSE)</f>
        <v>Accueil Matin</v>
      </c>
    </row>
    <row r="17" spans="1:13" ht="15.75" customHeight="1">
      <c r="A17" s="59">
        <f>IF(Tableau2[[#This Row],[activités]]="",Tableau2[[#This Row],[date]],A16)</f>
        <v>44125</v>
      </c>
      <c r="B17" s="92" t="s">
        <v>99</v>
      </c>
      <c r="C17" s="46" t="s">
        <v>32</v>
      </c>
      <c r="D17" s="7">
        <v>1</v>
      </c>
      <c r="E17" s="93" t="str">
        <f t="shared" si="0"/>
        <v>21/10 - activité matin  _ 3</v>
      </c>
      <c r="F17" s="16" t="s">
        <v>5</v>
      </c>
      <c r="G17" s="16"/>
      <c r="H17" s="16"/>
      <c r="I17" s="5"/>
      <c r="J17" s="62">
        <f t="shared" si="1"/>
        <v>44125</v>
      </c>
      <c r="K17" s="62" t="str">
        <f t="shared" si="2"/>
        <v>E3 - M</v>
      </c>
      <c r="L17" t="str">
        <f>TEXT(repartition_anim[[#This Row],[date]],"JJ/MM")&amp;" - "&amp;(VLOOKUP(K17,données[],2,FALSE))</f>
        <v xml:space="preserve">21/10 - activité matin </v>
      </c>
      <c r="M17" s="58" t="str">
        <f>VLOOKUP(K17,données[],2,FALSE)</f>
        <v xml:space="preserve">activité matin </v>
      </c>
    </row>
    <row r="18" spans="1:13" ht="15.75" customHeight="1">
      <c r="A18" s="59">
        <f>IF(Tableau2[[#This Row],[activités]]="",Tableau2[[#This Row],[date]],A17)</f>
        <v>44125</v>
      </c>
      <c r="B18" s="39" t="s">
        <v>12</v>
      </c>
      <c r="C18" s="42" t="s">
        <v>31</v>
      </c>
      <c r="D18" s="7">
        <v>2</v>
      </c>
      <c r="E18" s="93" t="str">
        <f t="shared" si="0"/>
        <v>21/10 - activité matin  _ 2</v>
      </c>
      <c r="F18" s="17" t="s">
        <v>4</v>
      </c>
      <c r="G18" s="17" t="s">
        <v>15</v>
      </c>
      <c r="H18" s="17"/>
      <c r="I18" s="5"/>
      <c r="J18" s="62">
        <f t="shared" si="1"/>
        <v>44125</v>
      </c>
      <c r="K18" s="62" t="str">
        <f t="shared" si="2"/>
        <v>B4</v>
      </c>
      <c r="L18" t="str">
        <f>TEXT(repartition_anim[[#This Row],[date]],"JJ/MM")&amp;" - "&amp;(VLOOKUP(K18,données[],2,FALSE))</f>
        <v xml:space="preserve">21/10 - activité matin </v>
      </c>
      <c r="M18" s="58" t="str">
        <f>VLOOKUP(K18,données[],2,FALSE)</f>
        <v xml:space="preserve">activité matin </v>
      </c>
    </row>
    <row r="19" spans="1:13" ht="15.75" customHeight="1">
      <c r="A19" s="59">
        <f>IF(Tableau2[[#This Row],[activités]]="",Tableau2[[#This Row],[date]],A18)</f>
        <v>44125</v>
      </c>
      <c r="B19" s="39" t="s">
        <v>30</v>
      </c>
      <c r="C19" s="42" t="s">
        <v>29</v>
      </c>
      <c r="D19" s="7">
        <v>1</v>
      </c>
      <c r="E19" s="93" t="str">
        <f t="shared" si="0"/>
        <v>21/10 - activité matin  _ 1</v>
      </c>
      <c r="F19" s="17" t="s">
        <v>27</v>
      </c>
      <c r="G19" s="17"/>
      <c r="H19" s="17"/>
      <c r="I19" s="5"/>
      <c r="J19" s="62">
        <f t="shared" si="1"/>
        <v>44125</v>
      </c>
      <c r="K19" s="62" t="str">
        <f t="shared" si="2"/>
        <v>B2</v>
      </c>
      <c r="L19" t="str">
        <f>TEXT(repartition_anim[[#This Row],[date]],"JJ/MM")&amp;" - "&amp;(VLOOKUP(K19,données[],2,FALSE))</f>
        <v xml:space="preserve">21/10 - activité matin </v>
      </c>
      <c r="M19" s="58" t="str">
        <f>VLOOKUP(K19,données[],2,FALSE)</f>
        <v xml:space="preserve">activité matin </v>
      </c>
    </row>
    <row r="20" spans="1:13" ht="12.75">
      <c r="A20" s="59">
        <f>IF(Tableau2[[#This Row],[activités]]="",Tableau2[[#This Row],[date]],A19)</f>
        <v>44125</v>
      </c>
      <c r="B20" s="37" t="s">
        <v>9</v>
      </c>
      <c r="C20" s="38" t="s">
        <v>8</v>
      </c>
      <c r="E20" s="93" t="str">
        <f t="shared" si="0"/>
        <v>21/10 - repas _ 1</v>
      </c>
      <c r="F20" s="10" t="s">
        <v>4</v>
      </c>
      <c r="G20" s="10" t="s">
        <v>5</v>
      </c>
      <c r="H20" s="10"/>
      <c r="I20" s="5"/>
      <c r="J20" s="62">
        <f t="shared" si="1"/>
        <v>44125</v>
      </c>
      <c r="K20" s="62" t="str">
        <f t="shared" si="2"/>
        <v>A2</v>
      </c>
      <c r="L20" t="str">
        <f>TEXT(repartition_anim[[#This Row],[date]],"JJ/MM")&amp;" - "&amp;(VLOOKUP(K20,données[],2,FALSE))</f>
        <v>21/10 - repas</v>
      </c>
      <c r="M20" s="58" t="str">
        <f>VLOOKUP(K20,données[],2,FALSE)</f>
        <v>repas</v>
      </c>
    </row>
    <row r="21" spans="1:13" ht="15.75" customHeight="1">
      <c r="A21" s="59">
        <f>IF(Tableau2[[#This Row],[activités]]="",Tableau2[[#This Row],[date]],A20)</f>
        <v>44125</v>
      </c>
      <c r="B21" s="41" t="s">
        <v>19</v>
      </c>
      <c r="C21" s="42" t="s">
        <v>28</v>
      </c>
      <c r="D21" s="7">
        <v>2</v>
      </c>
      <c r="E21" s="93" t="str">
        <f t="shared" si="0"/>
        <v>21/10 - activité après midi  _ 2</v>
      </c>
      <c r="F21" s="13" t="s">
        <v>5</v>
      </c>
      <c r="G21" s="13" t="s">
        <v>27</v>
      </c>
      <c r="H21" s="13"/>
      <c r="I21" s="5"/>
      <c r="J21" s="62">
        <f t="shared" si="1"/>
        <v>44125</v>
      </c>
      <c r="K21" s="62" t="str">
        <f t="shared" si="2"/>
        <v>C3</v>
      </c>
      <c r="L21" t="str">
        <f>TEXT(repartition_anim[[#This Row],[date]],"JJ/MM")&amp;" - "&amp;(VLOOKUP(K21,données[],2,FALSE))</f>
        <v xml:space="preserve">21/10 - activité après midi </v>
      </c>
      <c r="M21" s="58" t="str">
        <f>VLOOKUP(K21,données[],2,FALSE)</f>
        <v xml:space="preserve">activité après midi </v>
      </c>
    </row>
    <row r="22" spans="1:13" ht="15.75" customHeight="1">
      <c r="A22" s="59">
        <f>IF(Tableau2[[#This Row],[activités]]="",Tableau2[[#This Row],[date]],A21)</f>
        <v>44125</v>
      </c>
      <c r="B22" s="92" t="s">
        <v>106</v>
      </c>
      <c r="C22" s="42" t="s">
        <v>26</v>
      </c>
      <c r="D22" s="7">
        <v>1</v>
      </c>
      <c r="E22" s="93" t="str">
        <f t="shared" si="0"/>
        <v>21/10 - activité après midi  _ 1</v>
      </c>
      <c r="F22" s="16" t="s">
        <v>15</v>
      </c>
      <c r="G22" s="16"/>
      <c r="H22" s="16"/>
      <c r="I22" s="5"/>
      <c r="J22" s="62">
        <f t="shared" si="1"/>
        <v>44125</v>
      </c>
      <c r="K22" s="62" t="str">
        <f t="shared" si="2"/>
        <v>E4 - AM</v>
      </c>
      <c r="L22" t="str">
        <f>TEXT(repartition_anim[[#This Row],[date]],"JJ/MM")&amp;" - "&amp;(VLOOKUP(K22,données[],2,FALSE))</f>
        <v xml:space="preserve">21/10 - activité après midi </v>
      </c>
      <c r="M22" s="58" t="str">
        <f>VLOOKUP(K22,données[],2,FALSE)</f>
        <v xml:space="preserve">activité après midi </v>
      </c>
    </row>
    <row r="23" spans="1:13" ht="12.75">
      <c r="A23" s="59">
        <f>IF(Tableau2[[#This Row],[activités]]="",Tableau2[[#This Row],[date]],A22)</f>
        <v>44125</v>
      </c>
      <c r="B23" s="37" t="s">
        <v>2</v>
      </c>
      <c r="C23" s="38" t="s">
        <v>1</v>
      </c>
      <c r="E23" s="93" t="str">
        <f t="shared" si="0"/>
        <v>21/10 - Accueil Soir _ 1</v>
      </c>
      <c r="F23" s="10" t="s">
        <v>5</v>
      </c>
      <c r="G23" s="10"/>
      <c r="H23" s="10"/>
      <c r="I23" s="5"/>
      <c r="J23" s="62">
        <f t="shared" si="1"/>
        <v>44125</v>
      </c>
      <c r="K23" s="62" t="str">
        <f t="shared" si="2"/>
        <v>A3</v>
      </c>
      <c r="L23" t="str">
        <f>TEXT(repartition_anim[[#This Row],[date]],"JJ/MM")&amp;" - "&amp;(VLOOKUP(K23,données[],2,FALSE))</f>
        <v>21/10 - Accueil Soir</v>
      </c>
      <c r="M23" s="58" t="str">
        <f>VLOOKUP(K23,données[],2,FALSE)</f>
        <v>Accueil Soir</v>
      </c>
    </row>
    <row r="24" spans="1:13" ht="15.75" customHeight="1">
      <c r="A24" s="59">
        <f>IF(Tableau2[[#This Row],[activités]]="",Tableau2[[#This Row],[date]],A23)</f>
        <v>44125</v>
      </c>
      <c r="B24" s="48" t="s">
        <v>25</v>
      </c>
      <c r="C24" s="42" t="s">
        <v>24</v>
      </c>
      <c r="D24" s="7">
        <v>2</v>
      </c>
      <c r="E24" s="93" t="str">
        <f t="shared" si="0"/>
        <v>21/10 - Soirée _ 1</v>
      </c>
      <c r="F24" s="15" t="s">
        <v>4</v>
      </c>
      <c r="G24" s="15" t="s">
        <v>5</v>
      </c>
      <c r="H24" s="15" t="s">
        <v>0</v>
      </c>
      <c r="I24" s="5"/>
      <c r="J24" s="62">
        <f t="shared" si="1"/>
        <v>44125</v>
      </c>
      <c r="K24" s="62" t="str">
        <f t="shared" si="2"/>
        <v>F1</v>
      </c>
      <c r="L24" t="str">
        <f>TEXT(repartition_anim[[#This Row],[date]],"JJ/MM")&amp;" - "&amp;(VLOOKUP(K24,données[],2,FALSE))</f>
        <v>21/10 - Soirée</v>
      </c>
      <c r="M24" s="58" t="str">
        <f>VLOOKUP(K24,données[],2,FALSE)</f>
        <v>Soirée</v>
      </c>
    </row>
    <row r="25" spans="1:13">
      <c r="A25" s="59">
        <f>IF(Tableau2[[#This Row],[activités]]="",Tableau2[[#This Row],[date]],A24)</f>
        <v>44126</v>
      </c>
      <c r="B25" s="43"/>
      <c r="C25" s="44">
        <v>44126</v>
      </c>
      <c r="E25" s="93" t="str">
        <f t="shared" si="0"/>
        <v/>
      </c>
      <c r="F25" s="12"/>
      <c r="G25" s="12"/>
      <c r="H25" s="12"/>
      <c r="I25" s="5"/>
      <c r="J25" s="62">
        <f t="shared" si="1"/>
        <v>44126</v>
      </c>
      <c r="K25" s="62">
        <f t="shared" si="2"/>
        <v>0</v>
      </c>
      <c r="L25" t="e">
        <f>TEXT(repartition_anim[[#This Row],[date]],"JJ/MM")&amp;" - "&amp;(VLOOKUP(K25,données[],2,FALSE))</f>
        <v>#N/A</v>
      </c>
      <c r="M25" s="58" t="e">
        <f>VLOOKUP(K25,données[],2,FALSE)</f>
        <v>#N/A</v>
      </c>
    </row>
    <row r="26" spans="1:13" ht="12.75">
      <c r="A26" s="59">
        <f>IF(Tableau2[[#This Row],[activités]]="",Tableau2[[#This Row],[date]],A25)</f>
        <v>44126</v>
      </c>
      <c r="B26" s="49" t="s">
        <v>17</v>
      </c>
      <c r="C26" s="50" t="s">
        <v>16</v>
      </c>
      <c r="D26" s="7">
        <v>1</v>
      </c>
      <c r="E26" s="93" t="str">
        <f t="shared" si="0"/>
        <v>22/10 - Accueil Matin _ 1</v>
      </c>
      <c r="F26" s="6" t="s">
        <v>3</v>
      </c>
      <c r="G26" s="6"/>
      <c r="H26" s="6"/>
      <c r="I26" s="5"/>
      <c r="J26" s="62">
        <f t="shared" si="1"/>
        <v>44126</v>
      </c>
      <c r="K26" s="62" t="str">
        <f t="shared" si="2"/>
        <v>A1</v>
      </c>
      <c r="L26" t="str">
        <f>TEXT(repartition_anim[[#This Row],[date]],"JJ/MM")&amp;" - "&amp;(VLOOKUP(K26,données[],2,FALSE))</f>
        <v>22/10 - Accueil Matin</v>
      </c>
      <c r="M26" s="58" t="str">
        <f>VLOOKUP(K26,données[],2,FALSE)</f>
        <v>Accueil Matin</v>
      </c>
    </row>
    <row r="27" spans="1:13" ht="15.75" customHeight="1">
      <c r="A27" s="59">
        <f>IF(Tableau2[[#This Row],[activités]]="",Tableau2[[#This Row],[date]],A26)</f>
        <v>44126</v>
      </c>
      <c r="B27" s="51" t="s">
        <v>23</v>
      </c>
      <c r="C27" s="52" t="s">
        <v>22</v>
      </c>
      <c r="D27" s="7">
        <v>3</v>
      </c>
      <c r="E27" s="93" t="str">
        <f t="shared" si="0"/>
        <v>22/10 - journée _ 1</v>
      </c>
      <c r="F27" s="14"/>
      <c r="G27" s="14"/>
      <c r="H27" s="14"/>
      <c r="I27" s="5"/>
      <c r="J27" s="62">
        <f t="shared" si="1"/>
        <v>44126</v>
      </c>
      <c r="K27" s="62" t="str">
        <f t="shared" si="2"/>
        <v>G2</v>
      </c>
      <c r="L27" t="str">
        <f>TEXT(repartition_anim[[#This Row],[date]],"JJ/MM")&amp;" - "&amp;(VLOOKUP(K27,données[],2,FALSE))</f>
        <v>22/10 - journée</v>
      </c>
      <c r="M27" s="58" t="str">
        <f>VLOOKUP(K27,données[],2,FALSE)</f>
        <v>journée</v>
      </c>
    </row>
    <row r="28" spans="1:13" ht="15.75" customHeight="1">
      <c r="A28" s="59">
        <f>IF(Tableau2[[#This Row],[activités]]="",Tableau2[[#This Row],[date]],A27)</f>
        <v>44126</v>
      </c>
      <c r="B28" s="53" t="s">
        <v>21</v>
      </c>
      <c r="C28" s="54" t="s">
        <v>20</v>
      </c>
      <c r="E28" s="93" t="str">
        <f t="shared" si="0"/>
        <v>22/10 - activité matin  _ 1</v>
      </c>
      <c r="F28" s="14" t="s">
        <v>0</v>
      </c>
      <c r="G28" s="14" t="s">
        <v>10</v>
      </c>
      <c r="H28" s="14" t="s">
        <v>15</v>
      </c>
      <c r="I28" s="5"/>
      <c r="J28" s="62">
        <f t="shared" si="1"/>
        <v>44126</v>
      </c>
      <c r="K28" s="62" t="str">
        <f t="shared" si="2"/>
        <v>B3</v>
      </c>
      <c r="L28" t="str">
        <f>TEXT(repartition_anim[[#This Row],[date]],"JJ/MM")&amp;" - "&amp;(VLOOKUP(K28,données[],2,FALSE))</f>
        <v xml:space="preserve">22/10 - activité matin </v>
      </c>
      <c r="M28" s="58" t="str">
        <f>VLOOKUP(K28,données[],2,FALSE)</f>
        <v xml:space="preserve">activité matin </v>
      </c>
    </row>
    <row r="29" spans="1:13" ht="15.75" customHeight="1">
      <c r="A29" s="59">
        <f>IF(Tableau2[[#This Row],[activités]]="",Tableau2[[#This Row],[date]],A28)</f>
        <v>44126</v>
      </c>
      <c r="B29" s="41" t="s">
        <v>19</v>
      </c>
      <c r="C29" s="46" t="s">
        <v>18</v>
      </c>
      <c r="E29" s="93" t="str">
        <f t="shared" si="0"/>
        <v>22/10 - activité après midi  _ 1</v>
      </c>
      <c r="F29" s="14" t="s">
        <v>0</v>
      </c>
      <c r="G29" s="14" t="s">
        <v>10</v>
      </c>
      <c r="H29" s="14" t="s">
        <v>15</v>
      </c>
      <c r="I29" s="5"/>
      <c r="J29" s="62">
        <f t="shared" si="1"/>
        <v>44126</v>
      </c>
      <c r="K29" s="62" t="str">
        <f t="shared" si="2"/>
        <v>C3</v>
      </c>
      <c r="L29" t="str">
        <f>TEXT(repartition_anim[[#This Row],[date]],"JJ/MM")&amp;" - "&amp;(VLOOKUP(K29,données[],2,FALSE))</f>
        <v xml:space="preserve">22/10 - activité après midi </v>
      </c>
    </row>
    <row r="30" spans="1:13" ht="12.75">
      <c r="A30" s="59">
        <f>IF(Tableau2[[#This Row],[activités]]="",Tableau2[[#This Row],[date]],A29)</f>
        <v>44126</v>
      </c>
      <c r="B30" s="37" t="s">
        <v>2</v>
      </c>
      <c r="C30" s="38" t="s">
        <v>1</v>
      </c>
      <c r="D30" s="7">
        <v>1</v>
      </c>
      <c r="E30" s="93" t="str">
        <f t="shared" si="0"/>
        <v>22/10 - Accueil Soir _ 1</v>
      </c>
      <c r="F30" s="10" t="s">
        <v>10</v>
      </c>
      <c r="G30" s="10"/>
      <c r="H30" s="10"/>
      <c r="I30" s="5"/>
      <c r="J30" s="62">
        <f t="shared" si="1"/>
        <v>44126</v>
      </c>
      <c r="K30" s="62" t="str">
        <f t="shared" si="2"/>
        <v>A3</v>
      </c>
      <c r="L30" t="str">
        <f>TEXT(repartition_anim[[#This Row],[date]],"JJ/MM")&amp;" - "&amp;(VLOOKUP(K30,données[],2,FALSE))</f>
        <v>22/10 - Accueil Soir</v>
      </c>
    </row>
    <row r="31" spans="1:13">
      <c r="A31" s="59">
        <f>IF(Tableau2[[#This Row],[activités]]="",Tableau2[[#This Row],[date]],A30)</f>
        <v>44127</v>
      </c>
      <c r="B31" s="43"/>
      <c r="C31" s="44">
        <v>44127</v>
      </c>
      <c r="E31" s="93" t="str">
        <f t="shared" si="0"/>
        <v/>
      </c>
      <c r="F31" s="12"/>
      <c r="G31" s="12"/>
      <c r="H31" s="12"/>
      <c r="I31" s="5"/>
      <c r="J31" s="62">
        <f t="shared" si="1"/>
        <v>44127</v>
      </c>
      <c r="K31" s="62">
        <f t="shared" si="2"/>
        <v>0</v>
      </c>
      <c r="L31" t="e">
        <f>TEXT(repartition_anim[[#This Row],[date]],"JJ/MM")&amp;" - "&amp;(VLOOKUP(K31,données[],2,FALSE))</f>
        <v>#N/A</v>
      </c>
    </row>
    <row r="32" spans="1:13" ht="12.75">
      <c r="A32" s="59">
        <f>IF(Tableau2[[#This Row],[activités]]="",Tableau2[[#This Row],[date]],A31)</f>
        <v>44127</v>
      </c>
      <c r="B32" s="37" t="s">
        <v>17</v>
      </c>
      <c r="C32" s="38" t="s">
        <v>16</v>
      </c>
      <c r="D32" s="7">
        <v>1</v>
      </c>
      <c r="E32" s="93" t="str">
        <f t="shared" si="0"/>
        <v>23/10 - Accueil Matin _ 1</v>
      </c>
      <c r="F32" s="10" t="s">
        <v>15</v>
      </c>
      <c r="G32" s="10"/>
      <c r="H32" s="10"/>
      <c r="I32" s="5"/>
      <c r="J32" s="62">
        <f t="shared" si="1"/>
        <v>44127</v>
      </c>
      <c r="K32" s="62" t="str">
        <f t="shared" si="2"/>
        <v>A1</v>
      </c>
      <c r="L32" t="str">
        <f>TEXT(repartition_anim[[#This Row],[date]],"JJ/MM")&amp;" - "&amp;(VLOOKUP(K32,données[],2,FALSE))</f>
        <v>23/10 - Accueil Matin</v>
      </c>
    </row>
    <row r="33" spans="1:12" ht="15.75" customHeight="1">
      <c r="A33" s="59">
        <f>IF(Tableau2[[#This Row],[activités]]="",Tableau2[[#This Row],[date]],A32)</f>
        <v>44127</v>
      </c>
      <c r="B33" s="39" t="s">
        <v>14</v>
      </c>
      <c r="C33" s="42" t="s">
        <v>13</v>
      </c>
      <c r="D33" s="7">
        <v>1</v>
      </c>
      <c r="E33" s="93" t="str">
        <f t="shared" si="0"/>
        <v>23/10 - activité matin  _ 2</v>
      </c>
      <c r="F33" s="11" t="s">
        <v>0</v>
      </c>
      <c r="G33" s="11"/>
      <c r="H33" s="11"/>
      <c r="I33" s="5"/>
      <c r="J33" s="62">
        <f t="shared" si="1"/>
        <v>44127</v>
      </c>
      <c r="K33" s="62" t="str">
        <f t="shared" si="2"/>
        <v>B1</v>
      </c>
      <c r="L33" t="str">
        <f>TEXT(repartition_anim[[#This Row],[date]],"JJ/MM")&amp;" - "&amp;(VLOOKUP(K33,données[],2,FALSE))</f>
        <v xml:space="preserve">23/10 - activité matin </v>
      </c>
    </row>
    <row r="34" spans="1:12" ht="15.75" customHeight="1">
      <c r="A34" s="59">
        <f>IF(Tableau2[[#This Row],[activités]]="",Tableau2[[#This Row],[date]],A33)</f>
        <v>44127</v>
      </c>
      <c r="B34" s="39" t="s">
        <v>12</v>
      </c>
      <c r="C34" s="40" t="s">
        <v>11</v>
      </c>
      <c r="D34" s="7">
        <v>1</v>
      </c>
      <c r="E34" s="93" t="str">
        <f t="shared" si="0"/>
        <v>23/10 - activité matin  _ 1</v>
      </c>
      <c r="F34" s="11" t="s">
        <v>10</v>
      </c>
      <c r="G34" s="11" t="s">
        <v>15</v>
      </c>
      <c r="H34" s="11"/>
      <c r="I34" s="5"/>
      <c r="J34" s="62">
        <f t="shared" si="1"/>
        <v>44127</v>
      </c>
      <c r="K34" s="62" t="str">
        <f t="shared" si="2"/>
        <v>B4</v>
      </c>
      <c r="L34" t="str">
        <f>TEXT(repartition_anim[[#This Row],[date]],"JJ/MM")&amp;" - "&amp;(VLOOKUP(K34,données[],2,FALSE))</f>
        <v xml:space="preserve">23/10 - activité matin </v>
      </c>
    </row>
    <row r="35" spans="1:12" ht="12.75">
      <c r="A35" s="59">
        <f>IF(Tableau2[[#This Row],[activités]]="",Tableau2[[#This Row],[date]],A34)</f>
        <v>44127</v>
      </c>
      <c r="B35" s="37" t="s">
        <v>9</v>
      </c>
      <c r="C35" s="38" t="s">
        <v>8</v>
      </c>
      <c r="D35" s="7">
        <v>1</v>
      </c>
      <c r="E35" s="93" t="str">
        <f t="shared" si="0"/>
        <v>23/10 - repas _ 1</v>
      </c>
      <c r="F35" s="10" t="s">
        <v>5</v>
      </c>
      <c r="G35" s="10" t="s">
        <v>15</v>
      </c>
      <c r="H35" s="10"/>
      <c r="I35" s="5"/>
      <c r="J35" s="62">
        <f t="shared" si="1"/>
        <v>44127</v>
      </c>
      <c r="K35" s="62" t="str">
        <f t="shared" si="2"/>
        <v>A2</v>
      </c>
      <c r="L35" t="str">
        <f>TEXT(repartition_anim[[#This Row],[date]],"JJ/MM")&amp;" - "&amp;(VLOOKUP(K35,données[],2,FALSE))</f>
        <v>23/10 - repas</v>
      </c>
    </row>
    <row r="36" spans="1:12" ht="15.75" customHeight="1">
      <c r="A36" s="59">
        <f>IF(Tableau2[[#This Row],[activités]]="",Tableau2[[#This Row],[date]],A35)</f>
        <v>44127</v>
      </c>
      <c r="B36" s="45" t="s">
        <v>7</v>
      </c>
      <c r="C36" s="55" t="s">
        <v>6</v>
      </c>
      <c r="D36" s="7">
        <v>4</v>
      </c>
      <c r="E36" s="93" t="str">
        <f t="shared" si="0"/>
        <v>23/10 - journée _ 1</v>
      </c>
      <c r="F36" s="9" t="s">
        <v>5</v>
      </c>
      <c r="G36" s="9" t="s">
        <v>0</v>
      </c>
      <c r="H36" s="9" t="s">
        <v>4</v>
      </c>
      <c r="I36" s="8" t="s">
        <v>15</v>
      </c>
      <c r="J36" s="62">
        <f t="shared" si="1"/>
        <v>44127</v>
      </c>
      <c r="K36" s="62" t="str">
        <f t="shared" si="2"/>
        <v>D2</v>
      </c>
      <c r="L36" t="str">
        <f>TEXT(repartition_anim[[#This Row],[date]],"JJ/MM")&amp;" - "&amp;(VLOOKUP(K36,données[],2,FALSE))</f>
        <v>23/10 - journée</v>
      </c>
    </row>
    <row r="37" spans="1:12" ht="12.75">
      <c r="A37" s="59">
        <f>IF(Tableau2[[#This Row],[activités]]="",Tableau2[[#This Row],[date]],A36)</f>
        <v>44127</v>
      </c>
      <c r="B37" s="56" t="s">
        <v>2</v>
      </c>
      <c r="C37" s="57" t="s">
        <v>1</v>
      </c>
      <c r="D37" s="7">
        <v>1</v>
      </c>
      <c r="E37" s="93" t="str">
        <f t="shared" si="0"/>
        <v>23/10 - Accueil Soir _ 1</v>
      </c>
      <c r="F37" s="6" t="s">
        <v>0</v>
      </c>
      <c r="G37" s="6"/>
      <c r="H37" s="6"/>
      <c r="I37" s="5"/>
      <c r="J37" s="62">
        <f t="shared" si="1"/>
        <v>44127</v>
      </c>
      <c r="K37" s="62" t="str">
        <f t="shared" si="2"/>
        <v>A3</v>
      </c>
      <c r="L37" t="str">
        <f>TEXT(repartition_anim[[#This Row],[date]],"JJ/MM")&amp;" - "&amp;(VLOOKUP(K37,données[],2,FALSE))</f>
        <v>23/10 - Accueil Soir</v>
      </c>
    </row>
    <row r="38" spans="1:12">
      <c r="B38" s="4"/>
      <c r="C38" s="3"/>
      <c r="L38" t="e">
        <f>TEXT(repartition_anim[[#This Row],[date]],"JJ/MM")&amp;" - "&amp;(VLOOKUP(K38,données[],2,FALSE))</f>
        <v>#VALUE!</v>
      </c>
    </row>
    <row r="39" spans="1:12">
      <c r="B39" s="4"/>
      <c r="C39" s="3"/>
    </row>
    <row r="40" spans="1:12" ht="12.75">
      <c r="C40" s="2"/>
    </row>
    <row r="41" spans="1:12" ht="12.75">
      <c r="C41" s="2"/>
    </row>
    <row r="42" spans="1:12" ht="12.75">
      <c r="C42" s="2"/>
    </row>
    <row r="43" spans="1:12" ht="12.75">
      <c r="C43" s="2"/>
    </row>
    <row r="44" spans="1:12" ht="12.75">
      <c r="C44" s="2"/>
    </row>
    <row r="45" spans="1:12" ht="12.75">
      <c r="C45" s="2"/>
    </row>
    <row r="46" spans="1:12" ht="12.75">
      <c r="C46" s="2"/>
    </row>
    <row r="47" spans="1:12" ht="12.75">
      <c r="C47" s="2"/>
    </row>
    <row r="48" spans="1:12" ht="12.75">
      <c r="C48" s="2"/>
    </row>
    <row r="49" spans="3:3" ht="12.75">
      <c r="C49" s="2"/>
    </row>
    <row r="50" spans="3:3" ht="12.75">
      <c r="C50" s="2"/>
    </row>
    <row r="51" spans="3:3" ht="12.75">
      <c r="C51" s="2"/>
    </row>
    <row r="52" spans="3:3" ht="12.75">
      <c r="C52" s="2"/>
    </row>
    <row r="53" spans="3:3" ht="12.75">
      <c r="C53" s="2"/>
    </row>
    <row r="54" spans="3:3" ht="12.75">
      <c r="C54" s="2"/>
    </row>
    <row r="55" spans="3:3" ht="12.75">
      <c r="C55" s="2"/>
    </row>
    <row r="56" spans="3:3" ht="12.75">
      <c r="C56" s="2"/>
    </row>
    <row r="57" spans="3:3" ht="12.75">
      <c r="C57" s="2"/>
    </row>
    <row r="58" spans="3:3" ht="12.75">
      <c r="C58" s="2"/>
    </row>
    <row r="59" spans="3:3" ht="12.75">
      <c r="C59" s="2"/>
    </row>
    <row r="60" spans="3:3" ht="12.75">
      <c r="C60" s="2"/>
    </row>
    <row r="61" spans="3:3" ht="12.75">
      <c r="C61" s="2"/>
    </row>
    <row r="62" spans="3:3" ht="12.75">
      <c r="C62" s="2"/>
    </row>
    <row r="63" spans="3:3" ht="12.75">
      <c r="C63" s="2"/>
    </row>
    <row r="64" spans="3:3" ht="12.75">
      <c r="C64" s="2"/>
    </row>
    <row r="65" spans="3:3" ht="12.75">
      <c r="C65" s="2"/>
    </row>
    <row r="66" spans="3:3" ht="12.75">
      <c r="C66" s="2"/>
    </row>
    <row r="67" spans="3:3" ht="12.75">
      <c r="C67" s="2"/>
    </row>
    <row r="68" spans="3:3" ht="12.75">
      <c r="C68" s="2"/>
    </row>
    <row r="69" spans="3:3" ht="12.75">
      <c r="C69" s="2"/>
    </row>
    <row r="70" spans="3:3" ht="12.75">
      <c r="C70" s="2"/>
    </row>
    <row r="71" spans="3:3" ht="12.75">
      <c r="C71" s="2"/>
    </row>
    <row r="72" spans="3:3" ht="12.75">
      <c r="C72" s="2"/>
    </row>
    <row r="73" spans="3:3" ht="12.75">
      <c r="C73" s="2"/>
    </row>
    <row r="74" spans="3:3" ht="12.75">
      <c r="C74" s="2"/>
    </row>
    <row r="75" spans="3:3" ht="12.75">
      <c r="C75" s="2"/>
    </row>
    <row r="76" spans="3:3" ht="12.75">
      <c r="C76" s="2"/>
    </row>
    <row r="77" spans="3:3" ht="12.75">
      <c r="C77" s="2"/>
    </row>
    <row r="78" spans="3:3" ht="12.75">
      <c r="C78" s="2"/>
    </row>
    <row r="79" spans="3:3" ht="12.75">
      <c r="C79" s="2"/>
    </row>
    <row r="80" spans="3:3" ht="12.75">
      <c r="C80" s="2"/>
    </row>
    <row r="81" spans="3:3" ht="12.75">
      <c r="C81" s="2"/>
    </row>
    <row r="82" spans="3:3" ht="12.75">
      <c r="C82" s="2"/>
    </row>
    <row r="83" spans="3:3" ht="12.75">
      <c r="C83" s="2"/>
    </row>
    <row r="84" spans="3:3" ht="12.75">
      <c r="C84" s="2"/>
    </row>
    <row r="85" spans="3:3" ht="12.75">
      <c r="C85" s="2"/>
    </row>
    <row r="86" spans="3:3" ht="12.75">
      <c r="C86" s="2"/>
    </row>
    <row r="87" spans="3:3" ht="12.75">
      <c r="C87" s="2"/>
    </row>
    <row r="88" spans="3:3" ht="12.75">
      <c r="C88" s="2"/>
    </row>
    <row r="89" spans="3:3" ht="12.75">
      <c r="C89" s="2"/>
    </row>
    <row r="90" spans="3:3" ht="12.75">
      <c r="C90" s="2"/>
    </row>
    <row r="91" spans="3:3" ht="12.75">
      <c r="C91" s="2"/>
    </row>
    <row r="92" spans="3:3" ht="12.75">
      <c r="C92" s="2"/>
    </row>
    <row r="93" spans="3:3" ht="12.75">
      <c r="C93" s="2"/>
    </row>
    <row r="94" spans="3:3" ht="12.75">
      <c r="C94" s="2"/>
    </row>
    <row r="95" spans="3:3" ht="12.75">
      <c r="C95" s="2"/>
    </row>
    <row r="96" spans="3:3" ht="12.75">
      <c r="C96" s="2"/>
    </row>
    <row r="97" spans="3:3" ht="12.75">
      <c r="C97" s="2"/>
    </row>
    <row r="98" spans="3:3" ht="12.75">
      <c r="C98" s="2"/>
    </row>
    <row r="99" spans="3:3" ht="12.75">
      <c r="C99" s="2"/>
    </row>
    <row r="100" spans="3:3" ht="12.75">
      <c r="C100" s="2"/>
    </row>
    <row r="101" spans="3:3" ht="12.75">
      <c r="C101" s="2"/>
    </row>
    <row r="102" spans="3:3" ht="12.75">
      <c r="C102" s="2"/>
    </row>
    <row r="103" spans="3:3" ht="12.75">
      <c r="C103" s="2"/>
    </row>
    <row r="104" spans="3:3" ht="12.75">
      <c r="C104" s="2"/>
    </row>
    <row r="105" spans="3:3" ht="12.75">
      <c r="C105" s="2"/>
    </row>
    <row r="106" spans="3:3" ht="12.75">
      <c r="C106" s="2"/>
    </row>
    <row r="107" spans="3:3" ht="12.75">
      <c r="C107" s="2"/>
    </row>
    <row r="108" spans="3:3" ht="12.75">
      <c r="C108" s="2"/>
    </row>
    <row r="109" spans="3:3" ht="12.75">
      <c r="C109" s="2"/>
    </row>
    <row r="110" spans="3:3" ht="12.75">
      <c r="C110" s="2"/>
    </row>
    <row r="111" spans="3:3" ht="12.75">
      <c r="C111" s="2"/>
    </row>
    <row r="112" spans="3:3" ht="12.75">
      <c r="C112" s="2"/>
    </row>
    <row r="113" spans="3:3" ht="12.75">
      <c r="C113" s="2"/>
    </row>
    <row r="114" spans="3:3" ht="12.75">
      <c r="C114" s="2"/>
    </row>
    <row r="115" spans="3:3" ht="12.75">
      <c r="C115" s="2"/>
    </row>
    <row r="116" spans="3:3" ht="12.75">
      <c r="C116" s="2"/>
    </row>
    <row r="117" spans="3:3" ht="12.75">
      <c r="C117" s="2"/>
    </row>
    <row r="118" spans="3:3" ht="12.75">
      <c r="C118" s="2"/>
    </row>
    <row r="119" spans="3:3" ht="12.75">
      <c r="C119" s="2"/>
    </row>
    <row r="120" spans="3:3" ht="12.75">
      <c r="C120" s="2"/>
    </row>
    <row r="121" spans="3:3" ht="12.75">
      <c r="C121" s="2"/>
    </row>
    <row r="122" spans="3:3" ht="12.75">
      <c r="C122" s="2"/>
    </row>
    <row r="123" spans="3:3" ht="12.75">
      <c r="C123" s="2"/>
    </row>
    <row r="124" spans="3:3" ht="12.75">
      <c r="C124" s="2"/>
    </row>
    <row r="125" spans="3:3" ht="12.75">
      <c r="C125" s="2"/>
    </row>
    <row r="126" spans="3:3" ht="12.75">
      <c r="C126" s="2"/>
    </row>
    <row r="127" spans="3:3" ht="12.75">
      <c r="C127" s="2"/>
    </row>
    <row r="128" spans="3:3" ht="12.75">
      <c r="C128" s="2"/>
    </row>
    <row r="129" spans="3:3" ht="12.75">
      <c r="C129" s="2"/>
    </row>
    <row r="130" spans="3:3" ht="12.75">
      <c r="C130" s="2"/>
    </row>
    <row r="131" spans="3:3" ht="12.75">
      <c r="C131" s="2"/>
    </row>
    <row r="132" spans="3:3" ht="12.75">
      <c r="C132" s="2"/>
    </row>
    <row r="133" spans="3:3" ht="12.75">
      <c r="C133" s="2"/>
    </row>
    <row r="134" spans="3:3" ht="12.75">
      <c r="C134" s="2"/>
    </row>
    <row r="135" spans="3:3" ht="12.75">
      <c r="C135" s="2"/>
    </row>
    <row r="136" spans="3:3" ht="12.75">
      <c r="C136" s="2"/>
    </row>
    <row r="137" spans="3:3" ht="12.75">
      <c r="C137" s="2"/>
    </row>
    <row r="138" spans="3:3" ht="12.75">
      <c r="C138" s="2"/>
    </row>
    <row r="139" spans="3:3" ht="12.75">
      <c r="C139" s="2"/>
    </row>
    <row r="140" spans="3:3" ht="12.75">
      <c r="C140" s="2"/>
    </row>
    <row r="141" spans="3:3" ht="12.75">
      <c r="C141" s="2"/>
    </row>
    <row r="142" spans="3:3" ht="12.75">
      <c r="C142" s="2"/>
    </row>
    <row r="143" spans="3:3" ht="12.75">
      <c r="C143" s="2"/>
    </row>
    <row r="144" spans="3:3" ht="12.75">
      <c r="C144" s="2"/>
    </row>
    <row r="145" spans="3:3" ht="12.75">
      <c r="C145" s="2"/>
    </row>
    <row r="146" spans="3:3" ht="12.75">
      <c r="C146" s="2"/>
    </row>
    <row r="147" spans="3:3" ht="12.75">
      <c r="C147" s="2"/>
    </row>
    <row r="148" spans="3:3" ht="12.75">
      <c r="C148" s="2"/>
    </row>
    <row r="149" spans="3:3" ht="12.75">
      <c r="C149" s="2"/>
    </row>
    <row r="150" spans="3:3" ht="12.75">
      <c r="C150" s="2"/>
    </row>
    <row r="151" spans="3:3" ht="12.75">
      <c r="C151" s="2"/>
    </row>
    <row r="152" spans="3:3" ht="12.75">
      <c r="C152" s="2"/>
    </row>
    <row r="153" spans="3:3" ht="12.75">
      <c r="C153" s="2"/>
    </row>
    <row r="154" spans="3:3" ht="12.75">
      <c r="C154" s="2"/>
    </row>
    <row r="155" spans="3:3" ht="12.75">
      <c r="C155" s="2"/>
    </row>
    <row r="156" spans="3:3" ht="12.75">
      <c r="C156" s="2"/>
    </row>
    <row r="157" spans="3:3" ht="12.75">
      <c r="C157" s="2"/>
    </row>
    <row r="158" spans="3:3" ht="12.75">
      <c r="C158" s="2"/>
    </row>
    <row r="159" spans="3:3" ht="12.75">
      <c r="C159" s="2"/>
    </row>
    <row r="160" spans="3:3" ht="12.75">
      <c r="C160" s="2"/>
    </row>
    <row r="161" spans="3:3" ht="12.75">
      <c r="C161" s="2"/>
    </row>
    <row r="162" spans="3:3" ht="12.75">
      <c r="C162" s="2"/>
    </row>
    <row r="163" spans="3:3" ht="12.75">
      <c r="C163" s="2"/>
    </row>
    <row r="164" spans="3:3" ht="12.75">
      <c r="C164" s="2"/>
    </row>
    <row r="165" spans="3:3" ht="12.75">
      <c r="C165" s="2"/>
    </row>
    <row r="166" spans="3:3" ht="12.75">
      <c r="C166" s="2"/>
    </row>
    <row r="167" spans="3:3" ht="12.75">
      <c r="C167" s="2"/>
    </row>
    <row r="168" spans="3:3" ht="12.75">
      <c r="C168" s="2"/>
    </row>
    <row r="169" spans="3:3" ht="12.75">
      <c r="C169" s="2"/>
    </row>
    <row r="170" spans="3:3" ht="12.75">
      <c r="C170" s="2"/>
    </row>
    <row r="171" spans="3:3" ht="12.75">
      <c r="C171" s="2"/>
    </row>
    <row r="172" spans="3:3" ht="12.75">
      <c r="C172" s="2"/>
    </row>
    <row r="173" spans="3:3" ht="12.75">
      <c r="C173" s="2"/>
    </row>
    <row r="174" spans="3:3" ht="12.75">
      <c r="C174" s="2"/>
    </row>
    <row r="175" spans="3:3" ht="12.75">
      <c r="C175" s="2"/>
    </row>
    <row r="176" spans="3:3" ht="12.75">
      <c r="C176" s="2"/>
    </row>
    <row r="177" spans="3:3" ht="12.75">
      <c r="C177" s="2"/>
    </row>
    <row r="178" spans="3:3" ht="12.75">
      <c r="C178" s="2"/>
    </row>
    <row r="179" spans="3:3" ht="12.75">
      <c r="C179" s="2"/>
    </row>
    <row r="180" spans="3:3" ht="12.75">
      <c r="C180" s="2"/>
    </row>
    <row r="181" spans="3:3" ht="12.75">
      <c r="C181" s="2"/>
    </row>
    <row r="182" spans="3:3" ht="12.75">
      <c r="C182" s="2"/>
    </row>
    <row r="183" spans="3:3" ht="12.75">
      <c r="C183" s="2"/>
    </row>
    <row r="184" spans="3:3" ht="12.75">
      <c r="C184" s="2"/>
    </row>
    <row r="185" spans="3:3" ht="12.75">
      <c r="C185" s="2"/>
    </row>
    <row r="186" spans="3:3" ht="12.75">
      <c r="C186" s="2"/>
    </row>
    <row r="187" spans="3:3" ht="12.75">
      <c r="C187" s="2"/>
    </row>
    <row r="188" spans="3:3" ht="12.75">
      <c r="C188" s="2"/>
    </row>
    <row r="189" spans="3:3" ht="12.75">
      <c r="C189" s="2"/>
    </row>
    <row r="190" spans="3:3" ht="12.75">
      <c r="C190" s="2"/>
    </row>
    <row r="191" spans="3:3" ht="12.75">
      <c r="C191" s="2"/>
    </row>
    <row r="192" spans="3:3" ht="12.75">
      <c r="C192" s="2"/>
    </row>
    <row r="193" spans="3:3" ht="12.75">
      <c r="C193" s="2"/>
    </row>
    <row r="194" spans="3:3" ht="12.75">
      <c r="C194" s="2"/>
    </row>
    <row r="195" spans="3:3" ht="12.75">
      <c r="C195" s="2"/>
    </row>
    <row r="196" spans="3:3" ht="12.75">
      <c r="C196" s="2"/>
    </row>
    <row r="197" spans="3:3" ht="12.75">
      <c r="C197" s="2"/>
    </row>
    <row r="198" spans="3:3" ht="12.75">
      <c r="C198" s="2"/>
    </row>
    <row r="199" spans="3:3" ht="12.75">
      <c r="C199" s="2"/>
    </row>
    <row r="200" spans="3:3" ht="12.75">
      <c r="C200" s="2"/>
    </row>
    <row r="201" spans="3:3" ht="12.75">
      <c r="C201" s="2"/>
    </row>
    <row r="202" spans="3:3" ht="12.75">
      <c r="C202" s="2"/>
    </row>
    <row r="203" spans="3:3" ht="12.75">
      <c r="C203" s="2"/>
    </row>
    <row r="204" spans="3:3" ht="12.75">
      <c r="C204" s="2"/>
    </row>
    <row r="205" spans="3:3" ht="12.75">
      <c r="C205" s="2"/>
    </row>
    <row r="206" spans="3:3" ht="12.75">
      <c r="C206" s="2"/>
    </row>
    <row r="207" spans="3:3" ht="12.75">
      <c r="C207" s="2"/>
    </row>
    <row r="208" spans="3:3" ht="12.75">
      <c r="C208" s="2"/>
    </row>
    <row r="209" spans="3:3" ht="12.75">
      <c r="C209" s="2"/>
    </row>
    <row r="210" spans="3:3" ht="12.75">
      <c r="C210" s="2"/>
    </row>
    <row r="211" spans="3:3" ht="12.75">
      <c r="C211" s="2"/>
    </row>
    <row r="212" spans="3:3" ht="12.75">
      <c r="C212" s="2"/>
    </row>
    <row r="213" spans="3:3" ht="12.75">
      <c r="C213" s="2"/>
    </row>
    <row r="214" spans="3:3" ht="12.75">
      <c r="C214" s="2"/>
    </row>
    <row r="215" spans="3:3" ht="12.75">
      <c r="C215" s="2"/>
    </row>
    <row r="216" spans="3:3" ht="12.75">
      <c r="C216" s="2"/>
    </row>
    <row r="217" spans="3:3" ht="12.75">
      <c r="C217" s="2"/>
    </row>
    <row r="218" spans="3:3" ht="12.75">
      <c r="C218" s="2"/>
    </row>
    <row r="219" spans="3:3" ht="12.75">
      <c r="C219" s="2"/>
    </row>
    <row r="220" spans="3:3" ht="12.75">
      <c r="C220" s="2"/>
    </row>
    <row r="221" spans="3:3" ht="12.75">
      <c r="C221" s="2"/>
    </row>
    <row r="222" spans="3:3" ht="12.75">
      <c r="C222" s="2"/>
    </row>
    <row r="223" spans="3:3" ht="12.75">
      <c r="C223" s="2"/>
    </row>
    <row r="224" spans="3:3" ht="12.75">
      <c r="C224" s="2"/>
    </row>
    <row r="225" spans="3:3" ht="12.75">
      <c r="C225" s="2"/>
    </row>
    <row r="226" spans="3:3" ht="12.75">
      <c r="C226" s="2"/>
    </row>
    <row r="227" spans="3:3" ht="12.75">
      <c r="C227" s="2"/>
    </row>
    <row r="228" spans="3:3" ht="12.75">
      <c r="C228" s="2"/>
    </row>
    <row r="229" spans="3:3" ht="12.75">
      <c r="C229" s="2"/>
    </row>
    <row r="230" spans="3:3" ht="12.75">
      <c r="C230" s="2"/>
    </row>
    <row r="231" spans="3:3" ht="12.75">
      <c r="C231" s="2"/>
    </row>
    <row r="232" spans="3:3" ht="12.75">
      <c r="C232" s="2"/>
    </row>
    <row r="233" spans="3:3" ht="12.75">
      <c r="C233" s="2"/>
    </row>
    <row r="234" spans="3:3" ht="12.75">
      <c r="C234" s="2"/>
    </row>
    <row r="235" spans="3:3" ht="12.75">
      <c r="C235" s="2"/>
    </row>
    <row r="236" spans="3:3" ht="12.75">
      <c r="C236" s="2"/>
    </row>
    <row r="237" spans="3:3" ht="12.75">
      <c r="C237" s="2"/>
    </row>
    <row r="238" spans="3:3" ht="12.75">
      <c r="C238" s="2"/>
    </row>
    <row r="239" spans="3:3" ht="12.75">
      <c r="C239" s="2"/>
    </row>
    <row r="240" spans="3:3" ht="12.75">
      <c r="C240" s="2"/>
    </row>
    <row r="241" spans="3:3" ht="12.75">
      <c r="C241" s="2"/>
    </row>
    <row r="242" spans="3:3" ht="12.75">
      <c r="C242" s="2"/>
    </row>
    <row r="243" spans="3:3" ht="12.75">
      <c r="C243" s="2"/>
    </row>
    <row r="244" spans="3:3" ht="12.75">
      <c r="C244" s="2"/>
    </row>
    <row r="245" spans="3:3" ht="12.75">
      <c r="C245" s="2"/>
    </row>
    <row r="246" spans="3:3" ht="12.75">
      <c r="C246" s="2"/>
    </row>
    <row r="247" spans="3:3" ht="12.75">
      <c r="C247" s="2"/>
    </row>
    <row r="248" spans="3:3" ht="12.75">
      <c r="C248" s="2"/>
    </row>
    <row r="249" spans="3:3" ht="12.75">
      <c r="C249" s="2"/>
    </row>
    <row r="250" spans="3:3" ht="12.75">
      <c r="C250" s="2"/>
    </row>
    <row r="251" spans="3:3" ht="12.75">
      <c r="C251" s="2"/>
    </row>
    <row r="252" spans="3:3" ht="12.75">
      <c r="C252" s="2"/>
    </row>
    <row r="253" spans="3:3" ht="12.75">
      <c r="C253" s="2"/>
    </row>
    <row r="254" spans="3:3" ht="12.75">
      <c r="C254" s="2"/>
    </row>
    <row r="255" spans="3:3" ht="12.75">
      <c r="C255" s="2"/>
    </row>
    <row r="256" spans="3:3" ht="12.75">
      <c r="C256" s="2"/>
    </row>
    <row r="257" spans="3:3" ht="12.75">
      <c r="C257" s="2"/>
    </row>
    <row r="258" spans="3:3" ht="12.75">
      <c r="C258" s="2"/>
    </row>
    <row r="259" spans="3:3" ht="12.75">
      <c r="C259" s="2"/>
    </row>
    <row r="260" spans="3:3" ht="12.75">
      <c r="C260" s="2"/>
    </row>
    <row r="261" spans="3:3" ht="12.75">
      <c r="C261" s="2"/>
    </row>
    <row r="262" spans="3:3" ht="12.75">
      <c r="C262" s="2"/>
    </row>
    <row r="263" spans="3:3" ht="12.75">
      <c r="C263" s="2"/>
    </row>
    <row r="264" spans="3:3" ht="12.75">
      <c r="C264" s="2"/>
    </row>
    <row r="265" spans="3:3" ht="12.75">
      <c r="C265" s="2"/>
    </row>
    <row r="266" spans="3:3" ht="12.75">
      <c r="C266" s="2"/>
    </row>
    <row r="267" spans="3:3" ht="12.75">
      <c r="C267" s="2"/>
    </row>
    <row r="268" spans="3:3" ht="12.75">
      <c r="C268" s="2"/>
    </row>
    <row r="269" spans="3:3" ht="12.75">
      <c r="C269" s="2"/>
    </row>
    <row r="270" spans="3:3" ht="12.75">
      <c r="C270" s="2"/>
    </row>
    <row r="271" spans="3:3" ht="12.75">
      <c r="C271" s="2"/>
    </row>
    <row r="272" spans="3:3" ht="12.75">
      <c r="C272" s="2"/>
    </row>
    <row r="273" spans="3:3" ht="12.75">
      <c r="C273" s="2"/>
    </row>
    <row r="274" spans="3:3" ht="12.75">
      <c r="C274" s="2"/>
    </row>
    <row r="275" spans="3:3" ht="12.75">
      <c r="C275" s="2"/>
    </row>
    <row r="276" spans="3:3" ht="12.75">
      <c r="C276" s="2"/>
    </row>
    <row r="277" spans="3:3" ht="12.75">
      <c r="C277" s="2"/>
    </row>
    <row r="278" spans="3:3" ht="12.75">
      <c r="C278" s="2"/>
    </row>
    <row r="279" spans="3:3" ht="12.75">
      <c r="C279" s="2"/>
    </row>
    <row r="280" spans="3:3" ht="12.75">
      <c r="C280" s="2"/>
    </row>
    <row r="281" spans="3:3" ht="12.75">
      <c r="C281" s="2"/>
    </row>
    <row r="282" spans="3:3" ht="12.75">
      <c r="C282" s="2"/>
    </row>
    <row r="283" spans="3:3" ht="12.75">
      <c r="C283" s="2"/>
    </row>
    <row r="284" spans="3:3" ht="12.75">
      <c r="C284" s="2"/>
    </row>
    <row r="285" spans="3:3" ht="12.75">
      <c r="C285" s="2"/>
    </row>
    <row r="286" spans="3:3" ht="12.75">
      <c r="C286" s="2"/>
    </row>
    <row r="287" spans="3:3" ht="12.75">
      <c r="C287" s="2"/>
    </row>
    <row r="288" spans="3:3" ht="12.75">
      <c r="C288" s="2"/>
    </row>
    <row r="289" spans="3:3" ht="12.75">
      <c r="C289" s="2"/>
    </row>
    <row r="290" spans="3:3" ht="12.75">
      <c r="C290" s="2"/>
    </row>
    <row r="291" spans="3:3" ht="12.75">
      <c r="C291" s="2"/>
    </row>
    <row r="292" spans="3:3" ht="12.75">
      <c r="C292" s="2"/>
    </row>
    <row r="293" spans="3:3" ht="12.75">
      <c r="C293" s="2"/>
    </row>
    <row r="294" spans="3:3" ht="12.75">
      <c r="C294" s="2"/>
    </row>
    <row r="295" spans="3:3" ht="12.75">
      <c r="C295" s="2"/>
    </row>
    <row r="296" spans="3:3" ht="12.75">
      <c r="C296" s="2"/>
    </row>
    <row r="297" spans="3:3" ht="12.75">
      <c r="C297" s="2"/>
    </row>
    <row r="298" spans="3:3" ht="12.75">
      <c r="C298" s="2"/>
    </row>
    <row r="299" spans="3:3" ht="12.75">
      <c r="C299" s="2"/>
    </row>
    <row r="300" spans="3:3" ht="12.75">
      <c r="C300" s="2"/>
    </row>
    <row r="301" spans="3:3" ht="12.75">
      <c r="C301" s="2"/>
    </row>
    <row r="302" spans="3:3" ht="12.75">
      <c r="C302" s="2"/>
    </row>
    <row r="303" spans="3:3" ht="12.75">
      <c r="C303" s="2"/>
    </row>
    <row r="304" spans="3:3" ht="12.75">
      <c r="C304" s="2"/>
    </row>
    <row r="305" spans="3:3" ht="12.75">
      <c r="C305" s="2"/>
    </row>
    <row r="306" spans="3:3" ht="12.75">
      <c r="C306" s="2"/>
    </row>
    <row r="307" spans="3:3" ht="12.75">
      <c r="C307" s="2"/>
    </row>
    <row r="308" spans="3:3" ht="12.75">
      <c r="C308" s="2"/>
    </row>
    <row r="309" spans="3:3" ht="12.75">
      <c r="C309" s="2"/>
    </row>
    <row r="310" spans="3:3" ht="12.75">
      <c r="C310" s="2"/>
    </row>
    <row r="311" spans="3:3" ht="12.75">
      <c r="C311" s="2"/>
    </row>
    <row r="312" spans="3:3" ht="12.75">
      <c r="C312" s="2"/>
    </row>
    <row r="313" spans="3:3" ht="12.75">
      <c r="C313" s="2"/>
    </row>
    <row r="314" spans="3:3" ht="12.75">
      <c r="C314" s="2"/>
    </row>
    <row r="315" spans="3:3" ht="12.75">
      <c r="C315" s="2"/>
    </row>
    <row r="316" spans="3:3" ht="12.75">
      <c r="C316" s="2"/>
    </row>
    <row r="317" spans="3:3" ht="12.75">
      <c r="C317" s="2"/>
    </row>
    <row r="318" spans="3:3" ht="12.75">
      <c r="C318" s="2"/>
    </row>
    <row r="319" spans="3:3" ht="12.75">
      <c r="C319" s="2"/>
    </row>
    <row r="320" spans="3:3" ht="12.75">
      <c r="C320" s="2"/>
    </row>
    <row r="321" spans="3:3" ht="12.75">
      <c r="C321" s="2"/>
    </row>
    <row r="322" spans="3:3" ht="12.75">
      <c r="C322" s="2"/>
    </row>
    <row r="323" spans="3:3" ht="12.75">
      <c r="C323" s="2"/>
    </row>
    <row r="324" spans="3:3" ht="12.75">
      <c r="C324" s="2"/>
    </row>
    <row r="325" spans="3:3" ht="12.75">
      <c r="C325" s="2"/>
    </row>
    <row r="326" spans="3:3" ht="12.75">
      <c r="C326" s="2"/>
    </row>
    <row r="327" spans="3:3" ht="12.75">
      <c r="C327" s="2"/>
    </row>
    <row r="328" spans="3:3" ht="12.75">
      <c r="C328" s="2"/>
    </row>
    <row r="329" spans="3:3" ht="12.75">
      <c r="C329" s="2"/>
    </row>
    <row r="330" spans="3:3" ht="12.75">
      <c r="C330" s="2"/>
    </row>
    <row r="331" spans="3:3" ht="12.75">
      <c r="C331" s="2"/>
    </row>
    <row r="332" spans="3:3" ht="12.75">
      <c r="C332" s="2"/>
    </row>
    <row r="333" spans="3:3" ht="12.75">
      <c r="C333" s="2"/>
    </row>
    <row r="334" spans="3:3" ht="12.75">
      <c r="C334" s="2"/>
    </row>
    <row r="335" spans="3:3" ht="12.75">
      <c r="C335" s="2"/>
    </row>
    <row r="336" spans="3:3" ht="12.75">
      <c r="C336" s="2"/>
    </row>
    <row r="337" spans="3:3" ht="12.75">
      <c r="C337" s="2"/>
    </row>
    <row r="338" spans="3:3" ht="12.75">
      <c r="C338" s="2"/>
    </row>
    <row r="339" spans="3:3" ht="12.75">
      <c r="C339" s="2"/>
    </row>
    <row r="340" spans="3:3" ht="12.75">
      <c r="C340" s="2"/>
    </row>
    <row r="341" spans="3:3" ht="12.75">
      <c r="C341" s="2"/>
    </row>
    <row r="342" spans="3:3" ht="12.75">
      <c r="C342" s="2"/>
    </row>
    <row r="343" spans="3:3" ht="12.75">
      <c r="C343" s="2"/>
    </row>
    <row r="344" spans="3:3" ht="12.75">
      <c r="C344" s="2"/>
    </row>
    <row r="345" spans="3:3" ht="12.75">
      <c r="C345" s="2"/>
    </row>
    <row r="346" spans="3:3" ht="12.75">
      <c r="C346" s="2"/>
    </row>
    <row r="347" spans="3:3" ht="12.75">
      <c r="C347" s="2"/>
    </row>
    <row r="348" spans="3:3" ht="12.75">
      <c r="C348" s="2"/>
    </row>
    <row r="349" spans="3:3" ht="12.75">
      <c r="C349" s="2"/>
    </row>
    <row r="350" spans="3:3" ht="12.75">
      <c r="C350" s="2"/>
    </row>
    <row r="351" spans="3:3" ht="12.75">
      <c r="C351" s="2"/>
    </row>
    <row r="352" spans="3:3" ht="12.75">
      <c r="C352" s="2"/>
    </row>
    <row r="353" spans="3:3" ht="12.75">
      <c r="C353" s="2"/>
    </row>
    <row r="354" spans="3:3" ht="12.75">
      <c r="C354" s="2"/>
    </row>
    <row r="355" spans="3:3" ht="12.75">
      <c r="C355" s="2"/>
    </row>
    <row r="356" spans="3:3" ht="12.75">
      <c r="C356" s="2"/>
    </row>
    <row r="357" spans="3:3" ht="12.75">
      <c r="C357" s="2"/>
    </row>
    <row r="358" spans="3:3" ht="12.75">
      <c r="C358" s="2"/>
    </row>
    <row r="359" spans="3:3" ht="12.75">
      <c r="C359" s="2"/>
    </row>
    <row r="360" spans="3:3" ht="12.75">
      <c r="C360" s="2"/>
    </row>
    <row r="361" spans="3:3" ht="12.75">
      <c r="C361" s="2"/>
    </row>
    <row r="362" spans="3:3" ht="12.75">
      <c r="C362" s="2"/>
    </row>
    <row r="363" spans="3:3" ht="12.75">
      <c r="C363" s="2"/>
    </row>
    <row r="364" spans="3:3" ht="12.75">
      <c r="C364" s="2"/>
    </row>
    <row r="365" spans="3:3" ht="12.75">
      <c r="C365" s="2"/>
    </row>
    <row r="366" spans="3:3" ht="12.75">
      <c r="C366" s="2"/>
    </row>
    <row r="367" spans="3:3" ht="12.75">
      <c r="C367" s="2"/>
    </row>
    <row r="368" spans="3:3" ht="12.75">
      <c r="C368" s="2"/>
    </row>
    <row r="369" spans="3:3" ht="12.75">
      <c r="C369" s="2"/>
    </row>
    <row r="370" spans="3:3" ht="12.75">
      <c r="C370" s="2"/>
    </row>
    <row r="371" spans="3:3" ht="12.75">
      <c r="C371" s="2"/>
    </row>
    <row r="372" spans="3:3" ht="12.75">
      <c r="C372" s="2"/>
    </row>
    <row r="373" spans="3:3" ht="12.75">
      <c r="C373" s="2"/>
    </row>
    <row r="374" spans="3:3" ht="12.75">
      <c r="C374" s="2"/>
    </row>
    <row r="375" spans="3:3" ht="12.75">
      <c r="C375" s="2"/>
    </row>
    <row r="376" spans="3:3" ht="12.75">
      <c r="C376" s="2"/>
    </row>
    <row r="377" spans="3:3" ht="12.75">
      <c r="C377" s="2"/>
    </row>
    <row r="378" spans="3:3" ht="12.75">
      <c r="C378" s="2"/>
    </row>
    <row r="379" spans="3:3" ht="12.75">
      <c r="C379" s="2"/>
    </row>
    <row r="380" spans="3:3" ht="12.75">
      <c r="C380" s="2"/>
    </row>
    <row r="381" spans="3:3" ht="12.75">
      <c r="C381" s="2"/>
    </row>
    <row r="382" spans="3:3" ht="12.75">
      <c r="C382" s="2"/>
    </row>
    <row r="383" spans="3:3" ht="12.75">
      <c r="C383" s="2"/>
    </row>
    <row r="384" spans="3:3" ht="12.75">
      <c r="C384" s="2"/>
    </row>
    <row r="385" spans="3:3" ht="12.75">
      <c r="C385" s="2"/>
    </row>
    <row r="386" spans="3:3" ht="12.75">
      <c r="C386" s="2"/>
    </row>
    <row r="387" spans="3:3" ht="12.75">
      <c r="C387" s="2"/>
    </row>
    <row r="388" spans="3:3" ht="12.75">
      <c r="C388" s="2"/>
    </row>
    <row r="389" spans="3:3" ht="12.75">
      <c r="C389" s="2"/>
    </row>
    <row r="390" spans="3:3" ht="12.75">
      <c r="C390" s="2"/>
    </row>
    <row r="391" spans="3:3" ht="12.75">
      <c r="C391" s="2"/>
    </row>
    <row r="392" spans="3:3" ht="12.75">
      <c r="C392" s="2"/>
    </row>
    <row r="393" spans="3:3" ht="12.75">
      <c r="C393" s="2"/>
    </row>
    <row r="394" spans="3:3" ht="12.75">
      <c r="C394" s="2"/>
    </row>
    <row r="395" spans="3:3" ht="12.75">
      <c r="C395" s="2"/>
    </row>
    <row r="396" spans="3:3" ht="12.75">
      <c r="C396" s="2"/>
    </row>
    <row r="397" spans="3:3" ht="12.75">
      <c r="C397" s="2"/>
    </row>
    <row r="398" spans="3:3" ht="12.75">
      <c r="C398" s="2"/>
    </row>
    <row r="399" spans="3:3" ht="12.75">
      <c r="C399" s="2"/>
    </row>
    <row r="400" spans="3:3" ht="12.75">
      <c r="C400" s="2"/>
    </row>
    <row r="401" spans="3:3" ht="12.75">
      <c r="C401" s="2"/>
    </row>
    <row r="402" spans="3:3" ht="12.75">
      <c r="C402" s="2"/>
    </row>
    <row r="403" spans="3:3" ht="12.75">
      <c r="C403" s="2"/>
    </row>
    <row r="404" spans="3:3" ht="12.75">
      <c r="C404" s="2"/>
    </row>
    <row r="405" spans="3:3" ht="12.75">
      <c r="C405" s="2"/>
    </row>
    <row r="406" spans="3:3" ht="12.75">
      <c r="C406" s="2"/>
    </row>
    <row r="407" spans="3:3" ht="12.75">
      <c r="C407" s="2"/>
    </row>
    <row r="408" spans="3:3" ht="12.75">
      <c r="C408" s="2"/>
    </row>
    <row r="409" spans="3:3" ht="12.75">
      <c r="C409" s="2"/>
    </row>
    <row r="410" spans="3:3" ht="12.75">
      <c r="C410" s="2"/>
    </row>
    <row r="411" spans="3:3" ht="12.75">
      <c r="C411" s="2"/>
    </row>
    <row r="412" spans="3:3" ht="12.75">
      <c r="C412" s="2"/>
    </row>
    <row r="413" spans="3:3" ht="12.75">
      <c r="C413" s="2"/>
    </row>
    <row r="414" spans="3:3" ht="12.75">
      <c r="C414" s="2"/>
    </row>
    <row r="415" spans="3:3" ht="12.75">
      <c r="C415" s="2"/>
    </row>
    <row r="416" spans="3:3" ht="12.75">
      <c r="C416" s="2"/>
    </row>
    <row r="417" spans="3:3" ht="12.75">
      <c r="C417" s="2"/>
    </row>
    <row r="418" spans="3:3" ht="12.75">
      <c r="C418" s="2"/>
    </row>
    <row r="419" spans="3:3" ht="12.75">
      <c r="C419" s="2"/>
    </row>
    <row r="420" spans="3:3" ht="12.75">
      <c r="C420" s="2"/>
    </row>
    <row r="421" spans="3:3" ht="12.75">
      <c r="C421" s="2"/>
    </row>
    <row r="422" spans="3:3" ht="12.75">
      <c r="C422" s="2"/>
    </row>
    <row r="423" spans="3:3" ht="12.75">
      <c r="C423" s="2"/>
    </row>
    <row r="424" spans="3:3" ht="12.75">
      <c r="C424" s="2"/>
    </row>
    <row r="425" spans="3:3" ht="12.75">
      <c r="C425" s="2"/>
    </row>
    <row r="426" spans="3:3" ht="12.75">
      <c r="C426" s="2"/>
    </row>
    <row r="427" spans="3:3" ht="12.75">
      <c r="C427" s="2"/>
    </row>
    <row r="428" spans="3:3" ht="12.75">
      <c r="C428" s="2"/>
    </row>
    <row r="429" spans="3:3" ht="12.75">
      <c r="C429" s="2"/>
    </row>
    <row r="430" spans="3:3" ht="12.75">
      <c r="C430" s="2"/>
    </row>
    <row r="431" spans="3:3" ht="12.75">
      <c r="C431" s="2"/>
    </row>
    <row r="432" spans="3:3" ht="12.75">
      <c r="C432" s="2"/>
    </row>
    <row r="433" spans="3:3" ht="12.75">
      <c r="C433" s="2"/>
    </row>
    <row r="434" spans="3:3" ht="12.75">
      <c r="C434" s="2"/>
    </row>
    <row r="435" spans="3:3" ht="12.75">
      <c r="C435" s="2"/>
    </row>
    <row r="436" spans="3:3" ht="12.75">
      <c r="C436" s="2"/>
    </row>
    <row r="437" spans="3:3" ht="12.75">
      <c r="C437" s="2"/>
    </row>
    <row r="438" spans="3:3" ht="12.75">
      <c r="C438" s="2"/>
    </row>
    <row r="439" spans="3:3" ht="12.75">
      <c r="C439" s="2"/>
    </row>
    <row r="440" spans="3:3" ht="12.75">
      <c r="C440" s="2"/>
    </row>
    <row r="441" spans="3:3" ht="12.75">
      <c r="C441" s="2"/>
    </row>
    <row r="442" spans="3:3" ht="12.75">
      <c r="C442" s="2"/>
    </row>
    <row r="443" spans="3:3" ht="12.75">
      <c r="C443" s="2"/>
    </row>
    <row r="444" spans="3:3" ht="12.75">
      <c r="C444" s="2"/>
    </row>
    <row r="445" spans="3:3" ht="12.75">
      <c r="C445" s="2"/>
    </row>
    <row r="446" spans="3:3" ht="12.75">
      <c r="C446" s="2"/>
    </row>
    <row r="447" spans="3:3" ht="12.75">
      <c r="C447" s="2"/>
    </row>
    <row r="448" spans="3:3" ht="12.75">
      <c r="C448" s="2"/>
    </row>
    <row r="449" spans="3:3" ht="12.75">
      <c r="C449" s="2"/>
    </row>
    <row r="450" spans="3:3" ht="12.75">
      <c r="C450" s="2"/>
    </row>
    <row r="451" spans="3:3" ht="12.75">
      <c r="C451" s="2"/>
    </row>
    <row r="452" spans="3:3" ht="12.75">
      <c r="C452" s="2"/>
    </row>
    <row r="453" spans="3:3" ht="12.75">
      <c r="C453" s="2"/>
    </row>
    <row r="454" spans="3:3" ht="12.75">
      <c r="C454" s="2"/>
    </row>
    <row r="455" spans="3:3" ht="12.75">
      <c r="C455" s="2"/>
    </row>
    <row r="456" spans="3:3" ht="12.75">
      <c r="C456" s="2"/>
    </row>
    <row r="457" spans="3:3" ht="12.75">
      <c r="C457" s="2"/>
    </row>
    <row r="458" spans="3:3" ht="12.75">
      <c r="C458" s="2"/>
    </row>
    <row r="459" spans="3:3" ht="12.75">
      <c r="C459" s="2"/>
    </row>
    <row r="460" spans="3:3" ht="12.75">
      <c r="C460" s="2"/>
    </row>
    <row r="461" spans="3:3" ht="12.75">
      <c r="C461" s="2"/>
    </row>
    <row r="462" spans="3:3" ht="12.75">
      <c r="C462" s="2"/>
    </row>
    <row r="463" spans="3:3" ht="12.75">
      <c r="C463" s="2"/>
    </row>
    <row r="464" spans="3:3" ht="12.75">
      <c r="C464" s="2"/>
    </row>
    <row r="465" spans="3:3" ht="12.75">
      <c r="C465" s="2"/>
    </row>
    <row r="466" spans="3:3" ht="12.75">
      <c r="C466" s="2"/>
    </row>
    <row r="467" spans="3:3" ht="12.75">
      <c r="C467" s="2"/>
    </row>
    <row r="468" spans="3:3" ht="12.75">
      <c r="C468" s="2"/>
    </row>
    <row r="469" spans="3:3" ht="12.75">
      <c r="C469" s="2"/>
    </row>
    <row r="470" spans="3:3" ht="12.75">
      <c r="C470" s="2"/>
    </row>
    <row r="471" spans="3:3" ht="12.75">
      <c r="C471" s="2"/>
    </row>
    <row r="472" spans="3:3" ht="12.75">
      <c r="C472" s="2"/>
    </row>
    <row r="473" spans="3:3" ht="12.75">
      <c r="C473" s="2"/>
    </row>
    <row r="474" spans="3:3" ht="12.75">
      <c r="C474" s="2"/>
    </row>
    <row r="475" spans="3:3" ht="12.75">
      <c r="C475" s="2"/>
    </row>
    <row r="476" spans="3:3" ht="12.75">
      <c r="C476" s="2"/>
    </row>
    <row r="477" spans="3:3" ht="12.75">
      <c r="C477" s="2"/>
    </row>
    <row r="478" spans="3:3" ht="12.75">
      <c r="C478" s="2"/>
    </row>
    <row r="479" spans="3:3" ht="12.75">
      <c r="C479" s="2"/>
    </row>
    <row r="480" spans="3:3" ht="12.75">
      <c r="C480" s="2"/>
    </row>
    <row r="481" spans="3:3" ht="12.75">
      <c r="C481" s="2"/>
    </row>
    <row r="482" spans="3:3" ht="12.75">
      <c r="C482" s="2"/>
    </row>
    <row r="483" spans="3:3" ht="12.75">
      <c r="C483" s="2"/>
    </row>
    <row r="484" spans="3:3" ht="12.75">
      <c r="C484" s="2"/>
    </row>
    <row r="485" spans="3:3" ht="12.75">
      <c r="C485" s="2"/>
    </row>
    <row r="486" spans="3:3" ht="12.75">
      <c r="C486" s="2"/>
    </row>
    <row r="487" spans="3:3" ht="12.75">
      <c r="C487" s="2"/>
    </row>
    <row r="488" spans="3:3" ht="12.75">
      <c r="C488" s="2"/>
    </row>
    <row r="489" spans="3:3" ht="12.75">
      <c r="C489" s="2"/>
    </row>
    <row r="490" spans="3:3" ht="12.75">
      <c r="C490" s="2"/>
    </row>
    <row r="491" spans="3:3" ht="12.75">
      <c r="C491" s="2"/>
    </row>
    <row r="492" spans="3:3" ht="12.75">
      <c r="C492" s="2"/>
    </row>
    <row r="493" spans="3:3" ht="12.75">
      <c r="C493" s="2"/>
    </row>
    <row r="494" spans="3:3" ht="12.75">
      <c r="C494" s="2"/>
    </row>
    <row r="495" spans="3:3" ht="12.75">
      <c r="C495" s="2"/>
    </row>
    <row r="496" spans="3:3" ht="12.75">
      <c r="C496" s="2"/>
    </row>
    <row r="497" spans="3:3" ht="12.75">
      <c r="C497" s="2"/>
    </row>
    <row r="498" spans="3:3" ht="12.75">
      <c r="C498" s="2"/>
    </row>
    <row r="499" spans="3:3" ht="12.75">
      <c r="C499" s="2"/>
    </row>
    <row r="500" spans="3:3" ht="12.75">
      <c r="C500" s="2"/>
    </row>
    <row r="501" spans="3:3" ht="12.75">
      <c r="C501" s="2"/>
    </row>
    <row r="502" spans="3:3" ht="12.75">
      <c r="C502" s="2"/>
    </row>
    <row r="503" spans="3:3" ht="12.75">
      <c r="C503" s="2"/>
    </row>
    <row r="504" spans="3:3" ht="12.75">
      <c r="C504" s="2"/>
    </row>
    <row r="505" spans="3:3" ht="12.75">
      <c r="C505" s="2"/>
    </row>
    <row r="506" spans="3:3" ht="12.75">
      <c r="C506" s="2"/>
    </row>
    <row r="507" spans="3:3" ht="12.75">
      <c r="C507" s="2"/>
    </row>
    <row r="508" spans="3:3" ht="12.75">
      <c r="C508" s="2"/>
    </row>
    <row r="509" spans="3:3" ht="12.75">
      <c r="C509" s="2"/>
    </row>
    <row r="510" spans="3:3" ht="12.75">
      <c r="C510" s="2"/>
    </row>
    <row r="511" spans="3:3" ht="12.75">
      <c r="C511" s="2"/>
    </row>
    <row r="512" spans="3:3" ht="12.75">
      <c r="C512" s="2"/>
    </row>
    <row r="513" spans="3:3" ht="12.75">
      <c r="C513" s="2"/>
    </row>
    <row r="514" spans="3:3" ht="12.75">
      <c r="C514" s="2"/>
    </row>
    <row r="515" spans="3:3" ht="12.75">
      <c r="C515" s="2"/>
    </row>
    <row r="516" spans="3:3" ht="12.75">
      <c r="C516" s="2"/>
    </row>
    <row r="517" spans="3:3" ht="12.75">
      <c r="C517" s="2"/>
    </row>
    <row r="518" spans="3:3" ht="12.75">
      <c r="C518" s="2"/>
    </row>
    <row r="519" spans="3:3" ht="12.75">
      <c r="C519" s="2"/>
    </row>
    <row r="520" spans="3:3" ht="12.75">
      <c r="C520" s="2"/>
    </row>
    <row r="521" spans="3:3" ht="12.75">
      <c r="C521" s="2"/>
    </row>
    <row r="522" spans="3:3" ht="12.75">
      <c r="C522" s="2"/>
    </row>
    <row r="523" spans="3:3" ht="12.75">
      <c r="C523" s="2"/>
    </row>
    <row r="524" spans="3:3" ht="12.75">
      <c r="C524" s="2"/>
    </row>
    <row r="525" spans="3:3" ht="12.75">
      <c r="C525" s="2"/>
    </row>
    <row r="526" spans="3:3" ht="12.75">
      <c r="C526" s="2"/>
    </row>
    <row r="527" spans="3:3" ht="12.75">
      <c r="C527" s="2"/>
    </row>
    <row r="528" spans="3:3" ht="12.75">
      <c r="C528" s="2"/>
    </row>
    <row r="529" spans="3:3" ht="12.75">
      <c r="C529" s="2"/>
    </row>
    <row r="530" spans="3:3" ht="12.75">
      <c r="C530" s="2"/>
    </row>
    <row r="531" spans="3:3" ht="12.75">
      <c r="C531" s="2"/>
    </row>
    <row r="532" spans="3:3" ht="12.75">
      <c r="C532" s="2"/>
    </row>
    <row r="533" spans="3:3" ht="12.75">
      <c r="C533" s="2"/>
    </row>
    <row r="534" spans="3:3" ht="12.75">
      <c r="C534" s="2"/>
    </row>
    <row r="535" spans="3:3" ht="12.75">
      <c r="C535" s="2"/>
    </row>
    <row r="536" spans="3:3" ht="12.75">
      <c r="C536" s="2"/>
    </row>
    <row r="537" spans="3:3" ht="12.75">
      <c r="C537" s="2"/>
    </row>
    <row r="538" spans="3:3" ht="12.75">
      <c r="C538" s="2"/>
    </row>
    <row r="539" spans="3:3" ht="12.75">
      <c r="C539" s="2"/>
    </row>
    <row r="540" spans="3:3" ht="12.75">
      <c r="C540" s="2"/>
    </row>
    <row r="541" spans="3:3" ht="12.75">
      <c r="C541" s="2"/>
    </row>
    <row r="542" spans="3:3" ht="12.75">
      <c r="C542" s="2"/>
    </row>
    <row r="543" spans="3:3" ht="12.75">
      <c r="C543" s="2"/>
    </row>
    <row r="544" spans="3:3" ht="12.75">
      <c r="C544" s="2"/>
    </row>
    <row r="545" spans="3:3" ht="12.75">
      <c r="C545" s="2"/>
    </row>
    <row r="546" spans="3:3" ht="12.75">
      <c r="C546" s="2"/>
    </row>
    <row r="547" spans="3:3" ht="12.75">
      <c r="C547" s="2"/>
    </row>
    <row r="548" spans="3:3" ht="12.75">
      <c r="C548" s="2"/>
    </row>
    <row r="549" spans="3:3" ht="12.75">
      <c r="C549" s="2"/>
    </row>
    <row r="550" spans="3:3" ht="12.75">
      <c r="C550" s="2"/>
    </row>
    <row r="551" spans="3:3" ht="12.75">
      <c r="C551" s="2"/>
    </row>
    <row r="552" spans="3:3" ht="12.75">
      <c r="C552" s="2"/>
    </row>
    <row r="553" spans="3:3" ht="12.75">
      <c r="C553" s="2"/>
    </row>
    <row r="554" spans="3:3" ht="12.75">
      <c r="C554" s="2"/>
    </row>
    <row r="555" spans="3:3" ht="12.75">
      <c r="C555" s="2"/>
    </row>
    <row r="556" spans="3:3" ht="12.75">
      <c r="C556" s="2"/>
    </row>
    <row r="557" spans="3:3" ht="12.75">
      <c r="C557" s="2"/>
    </row>
    <row r="558" spans="3:3" ht="12.75">
      <c r="C558" s="2"/>
    </row>
    <row r="559" spans="3:3" ht="12.75">
      <c r="C559" s="2"/>
    </row>
    <row r="560" spans="3:3" ht="12.75">
      <c r="C560" s="2"/>
    </row>
    <row r="561" spans="3:3" ht="12.75">
      <c r="C561" s="2"/>
    </row>
    <row r="562" spans="3:3" ht="12.75">
      <c r="C562" s="2"/>
    </row>
    <row r="563" spans="3:3" ht="12.75">
      <c r="C563" s="2"/>
    </row>
    <row r="564" spans="3:3" ht="12.75">
      <c r="C564" s="2"/>
    </row>
    <row r="565" spans="3:3" ht="12.75">
      <c r="C565" s="2"/>
    </row>
    <row r="566" spans="3:3" ht="12.75">
      <c r="C566" s="2"/>
    </row>
    <row r="567" spans="3:3" ht="12.75">
      <c r="C567" s="2"/>
    </row>
    <row r="568" spans="3:3" ht="12.75">
      <c r="C568" s="2"/>
    </row>
    <row r="569" spans="3:3" ht="12.75">
      <c r="C569" s="2"/>
    </row>
    <row r="570" spans="3:3" ht="12.75">
      <c r="C570" s="2"/>
    </row>
    <row r="571" spans="3:3" ht="12.75">
      <c r="C571" s="2"/>
    </row>
    <row r="572" spans="3:3" ht="12.75">
      <c r="C572" s="2"/>
    </row>
    <row r="573" spans="3:3" ht="12.75">
      <c r="C573" s="2"/>
    </row>
    <row r="574" spans="3:3" ht="12.75">
      <c r="C574" s="2"/>
    </row>
    <row r="575" spans="3:3" ht="12.75">
      <c r="C575" s="2"/>
    </row>
    <row r="576" spans="3:3" ht="12.75">
      <c r="C576" s="2"/>
    </row>
    <row r="577" spans="3:3" ht="12.75">
      <c r="C577" s="2"/>
    </row>
    <row r="578" spans="3:3" ht="12.75">
      <c r="C578" s="2"/>
    </row>
    <row r="579" spans="3:3" ht="12.75">
      <c r="C579" s="2"/>
    </row>
    <row r="580" spans="3:3" ht="12.75">
      <c r="C580" s="2"/>
    </row>
    <row r="581" spans="3:3" ht="12.75">
      <c r="C581" s="2"/>
    </row>
    <row r="582" spans="3:3" ht="12.75">
      <c r="C582" s="2"/>
    </row>
    <row r="583" spans="3:3" ht="12.75">
      <c r="C583" s="2"/>
    </row>
    <row r="584" spans="3:3" ht="12.75">
      <c r="C584" s="2"/>
    </row>
    <row r="585" spans="3:3" ht="12.75">
      <c r="C585" s="2"/>
    </row>
    <row r="586" spans="3:3" ht="12.75">
      <c r="C586" s="2"/>
    </row>
    <row r="587" spans="3:3" ht="12.75">
      <c r="C587" s="2"/>
    </row>
    <row r="588" spans="3:3" ht="12.75">
      <c r="C588" s="2"/>
    </row>
    <row r="589" spans="3:3" ht="12.75">
      <c r="C589" s="2"/>
    </row>
    <row r="590" spans="3:3" ht="12.75">
      <c r="C590" s="2"/>
    </row>
    <row r="591" spans="3:3" ht="12.75">
      <c r="C591" s="2"/>
    </row>
    <row r="592" spans="3:3" ht="12.75">
      <c r="C592" s="2"/>
    </row>
    <row r="593" spans="3:3" ht="12.75">
      <c r="C593" s="2"/>
    </row>
    <row r="594" spans="3:3" ht="12.75">
      <c r="C594" s="2"/>
    </row>
    <row r="595" spans="3:3" ht="12.75">
      <c r="C595" s="2"/>
    </row>
    <row r="596" spans="3:3" ht="12.75">
      <c r="C596" s="2"/>
    </row>
    <row r="597" spans="3:3" ht="12.75">
      <c r="C597" s="2"/>
    </row>
    <row r="598" spans="3:3" ht="12.75">
      <c r="C598" s="2"/>
    </row>
    <row r="599" spans="3:3" ht="12.75">
      <c r="C599" s="2"/>
    </row>
    <row r="600" spans="3:3" ht="12.75">
      <c r="C600" s="2"/>
    </row>
    <row r="601" spans="3:3" ht="12.75">
      <c r="C601" s="2"/>
    </row>
    <row r="602" spans="3:3" ht="12.75">
      <c r="C602" s="2"/>
    </row>
    <row r="603" spans="3:3" ht="12.75">
      <c r="C603" s="2"/>
    </row>
    <row r="604" spans="3:3" ht="12.75">
      <c r="C604" s="2"/>
    </row>
    <row r="605" spans="3:3" ht="12.75">
      <c r="C605" s="2"/>
    </row>
    <row r="606" spans="3:3" ht="12.75">
      <c r="C606" s="2"/>
    </row>
    <row r="607" spans="3:3" ht="12.75">
      <c r="C607" s="2"/>
    </row>
    <row r="608" spans="3:3" ht="12.75">
      <c r="C608" s="2"/>
    </row>
    <row r="609" spans="3:3" ht="12.75">
      <c r="C609" s="2"/>
    </row>
    <row r="610" spans="3:3" ht="12.75">
      <c r="C610" s="2"/>
    </row>
    <row r="611" spans="3:3" ht="12.75">
      <c r="C611" s="2"/>
    </row>
    <row r="612" spans="3:3" ht="12.75">
      <c r="C612" s="2"/>
    </row>
    <row r="613" spans="3:3" ht="12.75">
      <c r="C613" s="2"/>
    </row>
    <row r="614" spans="3:3" ht="12.75">
      <c r="C614" s="2"/>
    </row>
    <row r="615" spans="3:3" ht="12.75">
      <c r="C615" s="2"/>
    </row>
    <row r="616" spans="3:3" ht="12.75">
      <c r="C616" s="2"/>
    </row>
    <row r="617" spans="3:3" ht="12.75">
      <c r="C617" s="2"/>
    </row>
    <row r="618" spans="3:3" ht="12.75">
      <c r="C618" s="2"/>
    </row>
    <row r="619" spans="3:3" ht="12.75">
      <c r="C619" s="2"/>
    </row>
    <row r="620" spans="3:3" ht="12.75">
      <c r="C620" s="2"/>
    </row>
    <row r="621" spans="3:3" ht="12.75">
      <c r="C621" s="2"/>
    </row>
    <row r="622" spans="3:3" ht="12.75">
      <c r="C622" s="2"/>
    </row>
    <row r="623" spans="3:3" ht="12.75">
      <c r="C623" s="2"/>
    </row>
    <row r="624" spans="3:3" ht="12.75">
      <c r="C624" s="2"/>
    </row>
    <row r="625" spans="3:3" ht="12.75">
      <c r="C625" s="2"/>
    </row>
    <row r="626" spans="3:3" ht="12.75">
      <c r="C626" s="2"/>
    </row>
    <row r="627" spans="3:3" ht="12.75">
      <c r="C627" s="2"/>
    </row>
    <row r="628" spans="3:3" ht="12.75">
      <c r="C628" s="2"/>
    </row>
    <row r="629" spans="3:3" ht="12.75">
      <c r="C629" s="2"/>
    </row>
    <row r="630" spans="3:3" ht="12.75">
      <c r="C630" s="2"/>
    </row>
    <row r="631" spans="3:3" ht="12.75">
      <c r="C631" s="2"/>
    </row>
    <row r="632" spans="3:3" ht="12.75">
      <c r="C632" s="2"/>
    </row>
    <row r="633" spans="3:3" ht="12.75">
      <c r="C633" s="2"/>
    </row>
    <row r="634" spans="3:3" ht="12.75">
      <c r="C634" s="2"/>
    </row>
    <row r="635" spans="3:3" ht="12.75">
      <c r="C635" s="2"/>
    </row>
    <row r="636" spans="3:3" ht="12.75">
      <c r="C636" s="2"/>
    </row>
    <row r="637" spans="3:3" ht="12.75">
      <c r="C637" s="2"/>
    </row>
    <row r="638" spans="3:3" ht="12.75">
      <c r="C638" s="2"/>
    </row>
    <row r="639" spans="3:3" ht="12.75">
      <c r="C639" s="2"/>
    </row>
    <row r="640" spans="3:3" ht="12.75">
      <c r="C640" s="2"/>
    </row>
    <row r="641" spans="3:3" ht="12.75">
      <c r="C641" s="2"/>
    </row>
    <row r="642" spans="3:3" ht="12.75">
      <c r="C642" s="2"/>
    </row>
    <row r="643" spans="3:3" ht="12.75">
      <c r="C643" s="2"/>
    </row>
    <row r="644" spans="3:3" ht="12.75">
      <c r="C644" s="2"/>
    </row>
    <row r="645" spans="3:3" ht="12.75">
      <c r="C645" s="2"/>
    </row>
    <row r="646" spans="3:3" ht="12.75">
      <c r="C646" s="2"/>
    </row>
    <row r="647" spans="3:3" ht="12.75">
      <c r="C647" s="2"/>
    </row>
    <row r="648" spans="3:3" ht="12.75">
      <c r="C648" s="2"/>
    </row>
    <row r="649" spans="3:3" ht="12.75">
      <c r="C649" s="2"/>
    </row>
    <row r="650" spans="3:3" ht="12.75">
      <c r="C650" s="2"/>
    </row>
    <row r="651" spans="3:3" ht="12.75">
      <c r="C651" s="2"/>
    </row>
    <row r="652" spans="3:3" ht="12.75">
      <c r="C652" s="2"/>
    </row>
    <row r="653" spans="3:3" ht="12.75">
      <c r="C653" s="2"/>
    </row>
    <row r="654" spans="3:3" ht="12.75">
      <c r="C654" s="2"/>
    </row>
    <row r="655" spans="3:3" ht="12.75">
      <c r="C655" s="2"/>
    </row>
    <row r="656" spans="3:3" ht="12.75">
      <c r="C656" s="2"/>
    </row>
    <row r="657" spans="3:3" ht="12.75">
      <c r="C657" s="2"/>
    </row>
    <row r="658" spans="3:3" ht="12.75">
      <c r="C658" s="2"/>
    </row>
    <row r="659" spans="3:3" ht="12.75">
      <c r="C659" s="2"/>
    </row>
    <row r="660" spans="3:3" ht="12.75">
      <c r="C660" s="2"/>
    </row>
    <row r="661" spans="3:3" ht="12.75">
      <c r="C661" s="2"/>
    </row>
    <row r="662" spans="3:3" ht="12.75">
      <c r="C662" s="2"/>
    </row>
    <row r="663" spans="3:3" ht="12.75">
      <c r="C663" s="2"/>
    </row>
    <row r="664" spans="3:3" ht="12.75">
      <c r="C664" s="2"/>
    </row>
    <row r="665" spans="3:3" ht="12.75">
      <c r="C665" s="2"/>
    </row>
    <row r="666" spans="3:3" ht="12.75">
      <c r="C666" s="2"/>
    </row>
    <row r="667" spans="3:3" ht="12.75">
      <c r="C667" s="2"/>
    </row>
    <row r="668" spans="3:3" ht="12.75">
      <c r="C668" s="2"/>
    </row>
    <row r="669" spans="3:3" ht="12.75">
      <c r="C669" s="2"/>
    </row>
    <row r="670" spans="3:3" ht="12.75">
      <c r="C670" s="2"/>
    </row>
    <row r="671" spans="3:3" ht="12.75">
      <c r="C671" s="2"/>
    </row>
    <row r="672" spans="3:3" ht="12.75">
      <c r="C672" s="2"/>
    </row>
    <row r="673" spans="3:3" ht="12.75">
      <c r="C673" s="2"/>
    </row>
    <row r="674" spans="3:3" ht="12.75">
      <c r="C674" s="2"/>
    </row>
    <row r="675" spans="3:3" ht="12.75">
      <c r="C675" s="2"/>
    </row>
    <row r="676" spans="3:3" ht="12.75">
      <c r="C676" s="2"/>
    </row>
    <row r="677" spans="3:3" ht="12.75">
      <c r="C677" s="2"/>
    </row>
    <row r="678" spans="3:3" ht="12.75">
      <c r="C678" s="2"/>
    </row>
    <row r="679" spans="3:3" ht="12.75">
      <c r="C679" s="2"/>
    </row>
    <row r="680" spans="3:3" ht="12.75">
      <c r="C680" s="2"/>
    </row>
    <row r="681" spans="3:3" ht="12.75">
      <c r="C681" s="2"/>
    </row>
    <row r="682" spans="3:3" ht="12.75">
      <c r="C682" s="2"/>
    </row>
    <row r="683" spans="3:3" ht="12.75">
      <c r="C683" s="2"/>
    </row>
    <row r="684" spans="3:3" ht="12.75">
      <c r="C684" s="2"/>
    </row>
    <row r="685" spans="3:3" ht="12.75">
      <c r="C685" s="2"/>
    </row>
    <row r="686" spans="3:3" ht="12.75">
      <c r="C686" s="2"/>
    </row>
    <row r="687" spans="3:3" ht="12.75">
      <c r="C687" s="2"/>
    </row>
    <row r="688" spans="3:3" ht="12.75">
      <c r="C688" s="2"/>
    </row>
    <row r="689" spans="3:3" ht="12.75">
      <c r="C689" s="2"/>
    </row>
    <row r="690" spans="3:3" ht="12.75">
      <c r="C690" s="2"/>
    </row>
    <row r="691" spans="3:3" ht="12.75">
      <c r="C691" s="2"/>
    </row>
    <row r="692" spans="3:3" ht="12.75">
      <c r="C692" s="2"/>
    </row>
    <row r="693" spans="3:3" ht="12.75">
      <c r="C693" s="2"/>
    </row>
    <row r="694" spans="3:3" ht="12.75">
      <c r="C694" s="2"/>
    </row>
    <row r="695" spans="3:3" ht="12.75">
      <c r="C695" s="2"/>
    </row>
    <row r="696" spans="3:3" ht="12.75">
      <c r="C696" s="2"/>
    </row>
    <row r="697" spans="3:3" ht="12.75">
      <c r="C697" s="2"/>
    </row>
    <row r="698" spans="3:3" ht="12.75">
      <c r="C698" s="2"/>
    </row>
    <row r="699" spans="3:3" ht="12.75">
      <c r="C699" s="2"/>
    </row>
    <row r="700" spans="3:3" ht="12.75">
      <c r="C700" s="2"/>
    </row>
    <row r="701" spans="3:3" ht="12.75">
      <c r="C701" s="2"/>
    </row>
    <row r="702" spans="3:3" ht="12.75">
      <c r="C702" s="2"/>
    </row>
    <row r="703" spans="3:3" ht="12.75">
      <c r="C703" s="2"/>
    </row>
    <row r="704" spans="3:3" ht="12.75">
      <c r="C704" s="2"/>
    </row>
    <row r="705" spans="3:3" ht="12.75">
      <c r="C705" s="2"/>
    </row>
    <row r="706" spans="3:3" ht="12.75">
      <c r="C706" s="2"/>
    </row>
    <row r="707" spans="3:3" ht="12.75">
      <c r="C707" s="2"/>
    </row>
    <row r="708" spans="3:3" ht="12.75">
      <c r="C708" s="2"/>
    </row>
    <row r="709" spans="3:3" ht="12.75">
      <c r="C709" s="2"/>
    </row>
    <row r="710" spans="3:3" ht="12.75">
      <c r="C710" s="2"/>
    </row>
    <row r="711" spans="3:3" ht="12.75">
      <c r="C711" s="2"/>
    </row>
    <row r="712" spans="3:3" ht="12.75">
      <c r="C712" s="2"/>
    </row>
    <row r="713" spans="3:3" ht="12.75">
      <c r="C713" s="2"/>
    </row>
    <row r="714" spans="3:3" ht="12.75">
      <c r="C714" s="2"/>
    </row>
    <row r="715" spans="3:3" ht="12.75">
      <c r="C715" s="2"/>
    </row>
    <row r="716" spans="3:3" ht="12.75">
      <c r="C716" s="2"/>
    </row>
    <row r="717" spans="3:3" ht="12.75">
      <c r="C717" s="2"/>
    </row>
    <row r="718" spans="3:3" ht="12.75">
      <c r="C718" s="2"/>
    </row>
    <row r="719" spans="3:3" ht="12.75">
      <c r="C719" s="2"/>
    </row>
    <row r="720" spans="3:3" ht="12.75">
      <c r="C720" s="2"/>
    </row>
    <row r="721" spans="3:3" ht="12.75">
      <c r="C721" s="2"/>
    </row>
    <row r="722" spans="3:3" ht="12.75">
      <c r="C722" s="2"/>
    </row>
    <row r="723" spans="3:3" ht="12.75">
      <c r="C723" s="2"/>
    </row>
    <row r="724" spans="3:3" ht="12.75">
      <c r="C724" s="2"/>
    </row>
    <row r="725" spans="3:3" ht="12.75">
      <c r="C725" s="2"/>
    </row>
    <row r="726" spans="3:3" ht="12.75">
      <c r="C726" s="2"/>
    </row>
    <row r="727" spans="3:3" ht="12.75">
      <c r="C727" s="2"/>
    </row>
    <row r="728" spans="3:3" ht="12.75">
      <c r="C728" s="2"/>
    </row>
    <row r="729" spans="3:3" ht="12.75">
      <c r="C729" s="2"/>
    </row>
    <row r="730" spans="3:3" ht="12.75">
      <c r="C730" s="2"/>
    </row>
    <row r="731" spans="3:3" ht="12.75">
      <c r="C731" s="2"/>
    </row>
    <row r="732" spans="3:3" ht="12.75">
      <c r="C732" s="2"/>
    </row>
    <row r="733" spans="3:3" ht="12.75">
      <c r="C733" s="2"/>
    </row>
    <row r="734" spans="3:3" ht="12.75">
      <c r="C734" s="2"/>
    </row>
    <row r="735" spans="3:3" ht="12.75">
      <c r="C735" s="2"/>
    </row>
    <row r="736" spans="3:3" ht="12.75">
      <c r="C736" s="2"/>
    </row>
    <row r="737" spans="3:3" ht="12.75">
      <c r="C737" s="2"/>
    </row>
    <row r="738" spans="3:3" ht="12.75">
      <c r="C738" s="2"/>
    </row>
    <row r="739" spans="3:3" ht="12.75">
      <c r="C739" s="2"/>
    </row>
    <row r="740" spans="3:3" ht="12.75">
      <c r="C740" s="2"/>
    </row>
    <row r="741" spans="3:3" ht="12.75">
      <c r="C741" s="2"/>
    </row>
    <row r="742" spans="3:3" ht="12.75">
      <c r="C742" s="2"/>
    </row>
    <row r="743" spans="3:3" ht="12.75">
      <c r="C743" s="2"/>
    </row>
    <row r="744" spans="3:3" ht="12.75">
      <c r="C744" s="2"/>
    </row>
    <row r="745" spans="3:3" ht="12.75">
      <c r="C745" s="2"/>
    </row>
    <row r="746" spans="3:3" ht="12.75">
      <c r="C746" s="2"/>
    </row>
    <row r="747" spans="3:3" ht="12.75">
      <c r="C747" s="2"/>
    </row>
    <row r="748" spans="3:3" ht="12.75">
      <c r="C748" s="2"/>
    </row>
    <row r="749" spans="3:3" ht="12.75">
      <c r="C749" s="2"/>
    </row>
    <row r="750" spans="3:3" ht="12.75">
      <c r="C750" s="2"/>
    </row>
    <row r="751" spans="3:3" ht="12.75">
      <c r="C751" s="2"/>
    </row>
    <row r="752" spans="3:3" ht="12.75">
      <c r="C752" s="2"/>
    </row>
    <row r="753" spans="3:3" ht="12.75">
      <c r="C753" s="2"/>
    </row>
    <row r="754" spans="3:3" ht="12.75">
      <c r="C754" s="2"/>
    </row>
    <row r="755" spans="3:3" ht="12.75">
      <c r="C755" s="2"/>
    </row>
    <row r="756" spans="3:3" ht="12.75">
      <c r="C756" s="2"/>
    </row>
    <row r="757" spans="3:3" ht="12.75">
      <c r="C757" s="2"/>
    </row>
    <row r="758" spans="3:3" ht="12.75">
      <c r="C758" s="2"/>
    </row>
    <row r="759" spans="3:3" ht="12.75">
      <c r="C759" s="2"/>
    </row>
    <row r="760" spans="3:3" ht="12.75">
      <c r="C760" s="2"/>
    </row>
    <row r="761" spans="3:3" ht="12.75">
      <c r="C761" s="2"/>
    </row>
    <row r="762" spans="3:3" ht="12.75">
      <c r="C762" s="2"/>
    </row>
    <row r="763" spans="3:3" ht="12.75">
      <c r="C763" s="2"/>
    </row>
    <row r="764" spans="3:3" ht="12.75">
      <c r="C764" s="2"/>
    </row>
    <row r="765" spans="3:3" ht="12.75">
      <c r="C765" s="2"/>
    </row>
    <row r="766" spans="3:3" ht="12.75">
      <c r="C766" s="2"/>
    </row>
    <row r="767" spans="3:3" ht="12.75">
      <c r="C767" s="2"/>
    </row>
    <row r="768" spans="3:3" ht="12.75">
      <c r="C768" s="2"/>
    </row>
    <row r="769" spans="3:3" ht="12.75">
      <c r="C769" s="2"/>
    </row>
    <row r="770" spans="3:3" ht="12.75">
      <c r="C770" s="2"/>
    </row>
    <row r="771" spans="3:3" ht="12.75">
      <c r="C771" s="2"/>
    </row>
    <row r="772" spans="3:3" ht="12.75">
      <c r="C772" s="2"/>
    </row>
    <row r="773" spans="3:3" ht="12.75">
      <c r="C773" s="2"/>
    </row>
    <row r="774" spans="3:3" ht="12.75">
      <c r="C774" s="2"/>
    </row>
    <row r="775" spans="3:3" ht="12.75">
      <c r="C775" s="2"/>
    </row>
    <row r="776" spans="3:3" ht="12.75">
      <c r="C776" s="2"/>
    </row>
    <row r="777" spans="3:3" ht="12.75">
      <c r="C777" s="2"/>
    </row>
    <row r="778" spans="3:3" ht="12.75">
      <c r="C778" s="2"/>
    </row>
    <row r="779" spans="3:3" ht="12.75">
      <c r="C779" s="2"/>
    </row>
    <row r="780" spans="3:3" ht="12.75">
      <c r="C780" s="2"/>
    </row>
    <row r="781" spans="3:3" ht="12.75">
      <c r="C781" s="2"/>
    </row>
    <row r="782" spans="3:3" ht="12.75">
      <c r="C782" s="2"/>
    </row>
    <row r="783" spans="3:3" ht="12.75">
      <c r="C783" s="2"/>
    </row>
    <row r="784" spans="3:3" ht="12.75">
      <c r="C784" s="2"/>
    </row>
    <row r="785" spans="3:3" ht="12.75">
      <c r="C785" s="2"/>
    </row>
    <row r="786" spans="3:3" ht="12.75">
      <c r="C786" s="2"/>
    </row>
    <row r="787" spans="3:3" ht="12.75">
      <c r="C787" s="2"/>
    </row>
    <row r="788" spans="3:3" ht="12.75">
      <c r="C788" s="2"/>
    </row>
    <row r="789" spans="3:3" ht="12.75">
      <c r="C789" s="2"/>
    </row>
    <row r="790" spans="3:3" ht="12.75">
      <c r="C790" s="2"/>
    </row>
    <row r="791" spans="3:3" ht="12.75">
      <c r="C791" s="2"/>
    </row>
    <row r="792" spans="3:3" ht="12.75">
      <c r="C792" s="2"/>
    </row>
    <row r="793" spans="3:3" ht="12.75">
      <c r="C793" s="2"/>
    </row>
    <row r="794" spans="3:3" ht="12.75">
      <c r="C794" s="2"/>
    </row>
    <row r="795" spans="3:3" ht="12.75">
      <c r="C795" s="2"/>
    </row>
    <row r="796" spans="3:3" ht="12.75">
      <c r="C796" s="2"/>
    </row>
    <row r="797" spans="3:3" ht="12.75">
      <c r="C797" s="2"/>
    </row>
    <row r="798" spans="3:3" ht="12.75">
      <c r="C798" s="2"/>
    </row>
    <row r="799" spans="3:3" ht="12.75">
      <c r="C799" s="2"/>
    </row>
    <row r="800" spans="3:3" ht="12.75">
      <c r="C800" s="2"/>
    </row>
    <row r="801" spans="3:3" ht="12.75">
      <c r="C801" s="2"/>
    </row>
    <row r="802" spans="3:3" ht="12.75">
      <c r="C802" s="2"/>
    </row>
    <row r="803" spans="3:3" ht="12.75">
      <c r="C803" s="2"/>
    </row>
    <row r="804" spans="3:3" ht="12.75">
      <c r="C804" s="2"/>
    </row>
    <row r="805" spans="3:3" ht="12.75">
      <c r="C805" s="2"/>
    </row>
    <row r="806" spans="3:3" ht="12.75">
      <c r="C806" s="2"/>
    </row>
    <row r="807" spans="3:3" ht="12.75">
      <c r="C807" s="2"/>
    </row>
    <row r="808" spans="3:3" ht="12.75">
      <c r="C808" s="2"/>
    </row>
    <row r="809" spans="3:3" ht="12.75">
      <c r="C809" s="2"/>
    </row>
    <row r="810" spans="3:3" ht="12.75">
      <c r="C810" s="2"/>
    </row>
    <row r="811" spans="3:3" ht="12.75">
      <c r="C811" s="2"/>
    </row>
    <row r="812" spans="3:3" ht="12.75">
      <c r="C812" s="2"/>
    </row>
    <row r="813" spans="3:3" ht="12.75">
      <c r="C813" s="2"/>
    </row>
    <row r="814" spans="3:3" ht="12.75">
      <c r="C814" s="2"/>
    </row>
    <row r="815" spans="3:3" ht="12.75">
      <c r="C815" s="2"/>
    </row>
    <row r="816" spans="3:3" ht="12.75">
      <c r="C816" s="2"/>
    </row>
    <row r="817" spans="3:3" ht="12.75">
      <c r="C817" s="2"/>
    </row>
    <row r="818" spans="3:3" ht="12.75">
      <c r="C818" s="2"/>
    </row>
    <row r="819" spans="3:3" ht="12.75">
      <c r="C819" s="2"/>
    </row>
    <row r="820" spans="3:3" ht="12.75">
      <c r="C820" s="2"/>
    </row>
    <row r="821" spans="3:3" ht="12.75">
      <c r="C821" s="2"/>
    </row>
    <row r="822" spans="3:3" ht="12.75">
      <c r="C822" s="2"/>
    </row>
    <row r="823" spans="3:3" ht="12.75">
      <c r="C823" s="2"/>
    </row>
    <row r="824" spans="3:3" ht="12.75">
      <c r="C824" s="2"/>
    </row>
    <row r="825" spans="3:3" ht="12.75">
      <c r="C825" s="2"/>
    </row>
    <row r="826" spans="3:3" ht="12.75">
      <c r="C826" s="2"/>
    </row>
    <row r="827" spans="3:3" ht="12.75">
      <c r="C827" s="2"/>
    </row>
    <row r="828" spans="3:3" ht="12.75">
      <c r="C828" s="2"/>
    </row>
    <row r="829" spans="3:3" ht="12.75">
      <c r="C829" s="2"/>
    </row>
    <row r="830" spans="3:3" ht="12.75">
      <c r="C830" s="2"/>
    </row>
    <row r="831" spans="3:3" ht="12.75">
      <c r="C831" s="2"/>
    </row>
    <row r="832" spans="3:3" ht="12.75">
      <c r="C832" s="2"/>
    </row>
    <row r="833" spans="3:3" ht="12.75">
      <c r="C833" s="2"/>
    </row>
    <row r="834" spans="3:3" ht="12.75">
      <c r="C834" s="2"/>
    </row>
    <row r="835" spans="3:3" ht="12.75">
      <c r="C835" s="2"/>
    </row>
    <row r="836" spans="3:3" ht="12.75">
      <c r="C836" s="2"/>
    </row>
    <row r="837" spans="3:3" ht="12.75">
      <c r="C837" s="2"/>
    </row>
    <row r="838" spans="3:3" ht="12.75">
      <c r="C838" s="2"/>
    </row>
    <row r="839" spans="3:3" ht="12.75">
      <c r="C839" s="2"/>
    </row>
    <row r="840" spans="3:3" ht="12.75">
      <c r="C840" s="2"/>
    </row>
    <row r="841" spans="3:3" ht="12.75">
      <c r="C841" s="2"/>
    </row>
    <row r="842" spans="3:3" ht="12.75">
      <c r="C842" s="2"/>
    </row>
    <row r="843" spans="3:3" ht="12.75">
      <c r="C843" s="2"/>
    </row>
    <row r="844" spans="3:3" ht="12.75">
      <c r="C844" s="2"/>
    </row>
    <row r="845" spans="3:3" ht="12.75">
      <c r="C845" s="2"/>
    </row>
    <row r="846" spans="3:3" ht="12.75">
      <c r="C846" s="2"/>
    </row>
    <row r="847" spans="3:3" ht="12.75">
      <c r="C847" s="2"/>
    </row>
    <row r="848" spans="3:3" ht="12.75">
      <c r="C848" s="2"/>
    </row>
    <row r="849" spans="3:3" ht="12.75">
      <c r="C849" s="2"/>
    </row>
    <row r="850" spans="3:3" ht="12.75">
      <c r="C850" s="2"/>
    </row>
    <row r="851" spans="3:3" ht="12.75">
      <c r="C851" s="2"/>
    </row>
    <row r="852" spans="3:3" ht="12.75">
      <c r="C852" s="2"/>
    </row>
    <row r="853" spans="3:3" ht="12.75">
      <c r="C853" s="2"/>
    </row>
    <row r="854" spans="3:3" ht="12.75">
      <c r="C854" s="2"/>
    </row>
    <row r="855" spans="3:3" ht="12.75">
      <c r="C855" s="2"/>
    </row>
    <row r="856" spans="3:3" ht="12.75">
      <c r="C856" s="2"/>
    </row>
    <row r="857" spans="3:3" ht="12.75">
      <c r="C857" s="2"/>
    </row>
    <row r="858" spans="3:3" ht="12.75">
      <c r="C858" s="2"/>
    </row>
    <row r="859" spans="3:3" ht="12.75">
      <c r="C859" s="2"/>
    </row>
    <row r="860" spans="3:3" ht="12.75">
      <c r="C860" s="2"/>
    </row>
    <row r="861" spans="3:3" ht="12.75">
      <c r="C861" s="2"/>
    </row>
    <row r="862" spans="3:3" ht="12.75">
      <c r="C862" s="2"/>
    </row>
    <row r="863" spans="3:3" ht="12.75">
      <c r="C863" s="2"/>
    </row>
    <row r="864" spans="3:3" ht="12.75">
      <c r="C864" s="2"/>
    </row>
    <row r="865" spans="3:3" ht="12.75">
      <c r="C865" s="2"/>
    </row>
    <row r="866" spans="3:3" ht="12.75">
      <c r="C866" s="2"/>
    </row>
    <row r="867" spans="3:3" ht="12.75">
      <c r="C867" s="2"/>
    </row>
    <row r="868" spans="3:3" ht="12.75">
      <c r="C868" s="2"/>
    </row>
    <row r="869" spans="3:3" ht="12.75">
      <c r="C869" s="2"/>
    </row>
    <row r="870" spans="3:3" ht="12.75">
      <c r="C870" s="2"/>
    </row>
    <row r="871" spans="3:3" ht="12.75">
      <c r="C871" s="2"/>
    </row>
    <row r="872" spans="3:3" ht="12.75">
      <c r="C872" s="2"/>
    </row>
    <row r="873" spans="3:3" ht="12.75">
      <c r="C873" s="2"/>
    </row>
    <row r="874" spans="3:3" ht="12.75">
      <c r="C874" s="2"/>
    </row>
    <row r="875" spans="3:3" ht="12.75">
      <c r="C875" s="2"/>
    </row>
    <row r="876" spans="3:3" ht="12.75">
      <c r="C876" s="2"/>
    </row>
    <row r="877" spans="3:3" ht="12.75">
      <c r="C877" s="2"/>
    </row>
    <row r="878" spans="3:3" ht="12.75">
      <c r="C878" s="2"/>
    </row>
    <row r="879" spans="3:3" ht="12.75">
      <c r="C879" s="2"/>
    </row>
    <row r="880" spans="3:3" ht="12.75">
      <c r="C880" s="2"/>
    </row>
    <row r="881" spans="3:3" ht="12.75">
      <c r="C881" s="2"/>
    </row>
    <row r="882" spans="3:3" ht="12.75">
      <c r="C882" s="2"/>
    </row>
    <row r="883" spans="3:3" ht="12.75">
      <c r="C883" s="2"/>
    </row>
    <row r="884" spans="3:3" ht="12.75">
      <c r="C884" s="2"/>
    </row>
    <row r="885" spans="3:3" ht="12.75">
      <c r="C885" s="2"/>
    </row>
    <row r="886" spans="3:3" ht="12.75">
      <c r="C886" s="2"/>
    </row>
    <row r="887" spans="3:3" ht="12.75">
      <c r="C887" s="2"/>
    </row>
    <row r="888" spans="3:3" ht="12.75">
      <c r="C888" s="2"/>
    </row>
    <row r="889" spans="3:3" ht="12.75">
      <c r="C889" s="2"/>
    </row>
    <row r="890" spans="3:3" ht="12.75">
      <c r="C890" s="2"/>
    </row>
    <row r="891" spans="3:3" ht="12.75">
      <c r="C891" s="2"/>
    </row>
    <row r="892" spans="3:3" ht="12.75">
      <c r="C892" s="2"/>
    </row>
    <row r="893" spans="3:3" ht="12.75">
      <c r="C893" s="2"/>
    </row>
    <row r="894" spans="3:3" ht="12.75">
      <c r="C894" s="2"/>
    </row>
    <row r="895" spans="3:3" ht="12.75">
      <c r="C895" s="2"/>
    </row>
    <row r="896" spans="3:3" ht="12.75">
      <c r="C896" s="2"/>
    </row>
    <row r="897" spans="3:3" ht="12.75">
      <c r="C897" s="2"/>
    </row>
    <row r="898" spans="3:3" ht="12.75">
      <c r="C898" s="2"/>
    </row>
    <row r="899" spans="3:3" ht="12.75">
      <c r="C899" s="2"/>
    </row>
    <row r="900" spans="3:3" ht="12.75">
      <c r="C900" s="2"/>
    </row>
    <row r="901" spans="3:3" ht="12.75">
      <c r="C901" s="2"/>
    </row>
    <row r="902" spans="3:3" ht="12.75">
      <c r="C902" s="2"/>
    </row>
    <row r="903" spans="3:3" ht="12.75">
      <c r="C903" s="2"/>
    </row>
    <row r="904" spans="3:3" ht="12.75">
      <c r="C904" s="2"/>
    </row>
    <row r="905" spans="3:3" ht="12.75">
      <c r="C905" s="2"/>
    </row>
    <row r="906" spans="3:3" ht="12.75">
      <c r="C906" s="2"/>
    </row>
    <row r="907" spans="3:3" ht="12.75">
      <c r="C907" s="2"/>
    </row>
    <row r="908" spans="3:3" ht="12.75">
      <c r="C908" s="2"/>
    </row>
    <row r="909" spans="3:3" ht="12.75">
      <c r="C909" s="2"/>
    </row>
    <row r="910" spans="3:3" ht="12.75">
      <c r="C910" s="2"/>
    </row>
    <row r="911" spans="3:3" ht="12.75">
      <c r="C911" s="2"/>
    </row>
    <row r="912" spans="3:3" ht="12.75">
      <c r="C912" s="2"/>
    </row>
    <row r="913" spans="3:3" ht="12.75">
      <c r="C913" s="2"/>
    </row>
    <row r="914" spans="3:3" ht="12.75">
      <c r="C914" s="2"/>
    </row>
    <row r="915" spans="3:3" ht="12.75">
      <c r="C915" s="2"/>
    </row>
    <row r="916" spans="3:3" ht="12.75">
      <c r="C916" s="2"/>
    </row>
    <row r="917" spans="3:3" ht="12.75">
      <c r="C917" s="2"/>
    </row>
    <row r="918" spans="3:3" ht="12.75">
      <c r="C918" s="2"/>
    </row>
    <row r="919" spans="3:3" ht="12.75">
      <c r="C919" s="2"/>
    </row>
    <row r="920" spans="3:3" ht="12.75">
      <c r="C920" s="2"/>
    </row>
    <row r="921" spans="3:3" ht="12.75">
      <c r="C921" s="2"/>
    </row>
    <row r="922" spans="3:3" ht="12.75">
      <c r="C922" s="2"/>
    </row>
    <row r="923" spans="3:3" ht="12.75">
      <c r="C923" s="2"/>
    </row>
    <row r="924" spans="3:3" ht="12.75">
      <c r="C924" s="2"/>
    </row>
    <row r="925" spans="3:3" ht="12.75">
      <c r="C925" s="2"/>
    </row>
    <row r="926" spans="3:3" ht="12.75">
      <c r="C926" s="2"/>
    </row>
    <row r="927" spans="3:3" ht="12.75">
      <c r="C927" s="2"/>
    </row>
    <row r="928" spans="3:3" ht="12.75">
      <c r="C928" s="2"/>
    </row>
    <row r="929" spans="3:3" ht="12.75">
      <c r="C929" s="2"/>
    </row>
    <row r="930" spans="3:3" ht="12.75">
      <c r="C930" s="2"/>
    </row>
    <row r="931" spans="3:3" ht="12.75">
      <c r="C931" s="2"/>
    </row>
    <row r="932" spans="3:3" ht="12.75">
      <c r="C932" s="2"/>
    </row>
    <row r="933" spans="3:3" ht="12.75">
      <c r="C933" s="2"/>
    </row>
    <row r="934" spans="3:3" ht="12.75">
      <c r="C934" s="2"/>
    </row>
    <row r="935" spans="3:3" ht="12.75">
      <c r="C935" s="2"/>
    </row>
    <row r="936" spans="3:3" ht="12.75">
      <c r="C936" s="2"/>
    </row>
    <row r="937" spans="3:3" ht="12.75">
      <c r="C937" s="2"/>
    </row>
    <row r="938" spans="3:3" ht="12.75">
      <c r="C938" s="2"/>
    </row>
    <row r="939" spans="3:3" ht="12.75">
      <c r="C939" s="2"/>
    </row>
    <row r="940" spans="3:3" ht="12.75">
      <c r="C940" s="2"/>
    </row>
    <row r="941" spans="3:3" ht="12.75">
      <c r="C941" s="2"/>
    </row>
    <row r="942" spans="3:3" ht="12.75">
      <c r="C942" s="2"/>
    </row>
    <row r="943" spans="3:3" ht="12.75">
      <c r="C943" s="2"/>
    </row>
    <row r="944" spans="3:3" ht="12.75">
      <c r="C944" s="2"/>
    </row>
    <row r="945" spans="3:3" ht="12.75">
      <c r="C945" s="2"/>
    </row>
    <row r="946" spans="3:3" ht="12.75">
      <c r="C946" s="2"/>
    </row>
    <row r="947" spans="3:3" ht="12.75">
      <c r="C947" s="2"/>
    </row>
    <row r="948" spans="3:3" ht="12.75">
      <c r="C948" s="2"/>
    </row>
    <row r="949" spans="3:3" ht="12.75">
      <c r="C949" s="2"/>
    </row>
    <row r="950" spans="3:3" ht="12.75">
      <c r="C950" s="2"/>
    </row>
    <row r="951" spans="3:3" ht="12.75">
      <c r="C951" s="2"/>
    </row>
    <row r="952" spans="3:3" ht="12.75">
      <c r="C952" s="2"/>
    </row>
    <row r="953" spans="3:3" ht="12.75">
      <c r="C953" s="2"/>
    </row>
    <row r="954" spans="3:3" ht="12.75">
      <c r="C954" s="2"/>
    </row>
    <row r="955" spans="3:3" ht="12.75">
      <c r="C955" s="2"/>
    </row>
    <row r="956" spans="3:3" ht="12.75">
      <c r="C956" s="2"/>
    </row>
    <row r="957" spans="3:3" ht="12.75">
      <c r="C957" s="2"/>
    </row>
    <row r="958" spans="3:3" ht="12.75">
      <c r="C958" s="2"/>
    </row>
    <row r="959" spans="3:3" ht="12.75">
      <c r="C959" s="2"/>
    </row>
    <row r="960" spans="3:3" ht="12.75">
      <c r="C960" s="2"/>
    </row>
    <row r="961" spans="3:3" ht="12.75">
      <c r="C961" s="2"/>
    </row>
    <row r="962" spans="3:3" ht="12.75">
      <c r="C962" s="2"/>
    </row>
    <row r="963" spans="3:3" ht="12.75">
      <c r="C963" s="2"/>
    </row>
    <row r="964" spans="3:3" ht="12.75">
      <c r="C964" s="2"/>
    </row>
    <row r="965" spans="3:3" ht="12.75">
      <c r="C965" s="2"/>
    </row>
    <row r="966" spans="3:3" ht="12.75">
      <c r="C966" s="2"/>
    </row>
    <row r="967" spans="3:3" ht="12.75">
      <c r="C967" s="2"/>
    </row>
    <row r="968" spans="3:3" ht="12.75">
      <c r="C968" s="2"/>
    </row>
    <row r="969" spans="3:3" ht="12.75">
      <c r="C969" s="2"/>
    </row>
    <row r="970" spans="3:3" ht="12.75">
      <c r="C970" s="2"/>
    </row>
    <row r="971" spans="3:3" ht="12.75">
      <c r="C971" s="2"/>
    </row>
    <row r="972" spans="3:3" ht="12.75">
      <c r="C972" s="2"/>
    </row>
    <row r="973" spans="3:3" ht="12.75">
      <c r="C973" s="2"/>
    </row>
    <row r="974" spans="3:3" ht="12.75">
      <c r="C974" s="2"/>
    </row>
    <row r="975" spans="3:3" ht="12.75">
      <c r="C975" s="2"/>
    </row>
    <row r="976" spans="3:3" ht="12.75">
      <c r="C976" s="2"/>
    </row>
    <row r="977" spans="3:3" ht="12.75">
      <c r="C977" s="2"/>
    </row>
    <row r="978" spans="3:3" ht="12.75">
      <c r="C978" s="2"/>
    </row>
    <row r="979" spans="3:3" ht="12.75">
      <c r="C979" s="2"/>
    </row>
    <row r="980" spans="3:3" ht="12.75">
      <c r="C980" s="2"/>
    </row>
    <row r="981" spans="3:3" ht="12.75">
      <c r="C981" s="2"/>
    </row>
    <row r="982" spans="3:3" ht="12.75">
      <c r="C982" s="2"/>
    </row>
    <row r="983" spans="3:3" ht="12.75">
      <c r="C983" s="2"/>
    </row>
    <row r="984" spans="3:3" ht="12.75">
      <c r="C984" s="2"/>
    </row>
    <row r="985" spans="3:3" ht="12.75">
      <c r="C985" s="2"/>
    </row>
    <row r="986" spans="3:3" ht="12.75">
      <c r="C986" s="2"/>
    </row>
    <row r="987" spans="3:3" ht="12.75">
      <c r="C987" s="2"/>
    </row>
    <row r="988" spans="3:3" ht="12.75">
      <c r="C988" s="2"/>
    </row>
    <row r="989" spans="3:3" ht="12.75">
      <c r="C989" s="2"/>
    </row>
    <row r="990" spans="3:3" ht="12.75">
      <c r="C990" s="2"/>
    </row>
    <row r="991" spans="3:3" ht="12.75">
      <c r="C991" s="2"/>
    </row>
    <row r="992" spans="3:3" ht="12.75">
      <c r="C992" s="2"/>
    </row>
    <row r="993" spans="3:3" ht="12.75">
      <c r="C993" s="2"/>
    </row>
    <row r="994" spans="3:3" ht="12.75">
      <c r="C994" s="2"/>
    </row>
    <row r="995" spans="3:3" ht="12.75">
      <c r="C995" s="2"/>
    </row>
    <row r="996" spans="3:3" ht="12.75">
      <c r="C996" s="2"/>
    </row>
    <row r="997" spans="3:3" ht="12.75">
      <c r="C997" s="2"/>
    </row>
    <row r="998" spans="3:3" ht="12.75">
      <c r="C998" s="2"/>
    </row>
    <row r="999" spans="3:3" ht="12.75">
      <c r="C999" s="2"/>
    </row>
    <row r="1000" spans="3:3" ht="12.75">
      <c r="C1000" s="2"/>
    </row>
    <row r="1001" spans="3:3" ht="12.75">
      <c r="C1001" s="2"/>
    </row>
  </sheetData>
  <printOptions horizontalCentered="1" gridLines="1"/>
  <pageMargins left="0.7" right="0.7" top="0.75" bottom="0.75" header="0" footer="0"/>
  <pageSetup paperSize="9" fitToHeight="0" pageOrder="overThenDown" orientation="landscape" cellComments="atEnd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outlinePr summaryBelow="0" summaryRight="0"/>
    <pageSetUpPr fitToPage="1"/>
  </sheetPr>
  <dimension ref="A1:M41"/>
  <sheetViews>
    <sheetView workbookViewId="0">
      <selection activeCell="F3" sqref="F3:F8"/>
    </sheetView>
  </sheetViews>
  <sheetFormatPr baseColWidth="10" defaultColWidth="14.42578125" defaultRowHeight="15.75" customHeight="1"/>
  <cols>
    <col min="1" max="2" width="14.42578125" style="23"/>
    <col min="3" max="3" width="10.85546875" style="23" customWidth="1"/>
    <col min="4" max="5" width="18.5703125" style="23" customWidth="1"/>
    <col min="6" max="6" width="19.5703125" style="23" customWidth="1"/>
    <col min="7" max="7" width="18.5703125" style="23" customWidth="1"/>
    <col min="8" max="8" width="19.140625" style="23" customWidth="1"/>
    <col min="9" max="12" width="14.42578125" style="23"/>
    <col min="13" max="13" width="18.85546875" style="23" bestFit="1" customWidth="1"/>
    <col min="14" max="16384" width="14.42578125" style="23"/>
  </cols>
  <sheetData>
    <row r="1" spans="1:13" ht="23.25" customHeight="1">
      <c r="A1" s="24" t="s">
        <v>64</v>
      </c>
      <c r="B1" s="24" t="s">
        <v>70</v>
      </c>
      <c r="C1" s="33" t="s">
        <v>71</v>
      </c>
      <c r="D1" s="91">
        <v>44123</v>
      </c>
      <c r="E1" s="91">
        <f>D1+1</f>
        <v>44124</v>
      </c>
      <c r="F1" s="91">
        <f>E1+1</f>
        <v>44125</v>
      </c>
      <c r="G1" s="91">
        <f>F1+1</f>
        <v>44126</v>
      </c>
      <c r="H1" s="91">
        <f>G1+1</f>
        <v>44127</v>
      </c>
      <c r="I1" s="24"/>
      <c r="J1" s="24"/>
      <c r="K1" s="26"/>
      <c r="L1" s="24"/>
      <c r="M1" s="87">
        <v>44123</v>
      </c>
    </row>
    <row r="2" spans="1:13" ht="12.75">
      <c r="A2" s="28" t="s">
        <v>59</v>
      </c>
      <c r="B2" s="28" t="s">
        <v>58</v>
      </c>
      <c r="C2" s="64">
        <v>8.3333333333333329E-2</v>
      </c>
      <c r="D2" s="90" t="str">
        <f>Tableau5[[#This Row],[19/10/2020]]</f>
        <v>Benjamin</v>
      </c>
      <c r="E2" s="90" t="str">
        <f>Tableau5[[#This Row],[20/10/2020]]</f>
        <v>guillaume</v>
      </c>
      <c r="F2" s="90" t="str">
        <f>Tableau5[[#This Row],[21/10/2020]]</f>
        <v>Clara</v>
      </c>
      <c r="G2" s="90" t="str">
        <f>Tableau5[[#This Row],[22/10/2020]]</f>
        <v>Laëtitia</v>
      </c>
      <c r="H2" s="90" t="str">
        <f>Tableau5[[#This Row],[23/10/2020]]</f>
        <v>laëtitia</v>
      </c>
      <c r="I2" s="24"/>
      <c r="J2" s="30" t="s">
        <v>5</v>
      </c>
      <c r="K2" s="27">
        <f>SUMIF(D$2:D$41,J2,C$2:C$41)+SUMIF(E$2:E$41,J2,C$2:C$41)+SUMIF(F$2:F$41,J2,C$2:C$41)+SUMIF(G$2:G$41,J2,C$2:C$41)+SUMIF(H$2:H$41,J2,C$2:C$41)</f>
        <v>0.3125</v>
      </c>
      <c r="L2" s="24"/>
      <c r="M2" s="88" t="str">
        <f>TEXT(M1,"j/m")</f>
        <v>19/10</v>
      </c>
    </row>
    <row r="3" spans="1:13" ht="12.75">
      <c r="A3" s="24" t="s">
        <v>57</v>
      </c>
      <c r="B3" s="24" t="s">
        <v>55</v>
      </c>
      <c r="C3" s="65">
        <v>0.11458333333333333</v>
      </c>
      <c r="D3" s="90"/>
      <c r="E3" s="90" t="e">
        <f>VLOOKUP((TEXT(E$1,"j/m")&amp;" - "&amp;$A3),repartition_anim[],2,FALSE)</f>
        <v>#N/A</v>
      </c>
      <c r="F3" s="90"/>
      <c r="G3" s="90" t="e">
        <f>VLOOKUP((TEXT(G$1,"j/m")&amp;" - "&amp;$A3),repartition_anim[],2,FALSE)</f>
        <v>#N/A</v>
      </c>
      <c r="H3" s="90" t="e">
        <f>VLOOKUP((TEXT(H$1,"j/m")&amp;" - "&amp;$A3),repartition_anim[],2,FALSE)</f>
        <v>#N/A</v>
      </c>
      <c r="I3" s="24"/>
      <c r="J3" s="31" t="s">
        <v>0</v>
      </c>
      <c r="K3" s="27">
        <f>SUMIF(D$2:D$41,J3,C$2:C$41)+SUMIF(E$2:E$41,J3,C$2:C$41)+SUMIF(F$2:F$41,J3,C$2:C$41)+SUMIF(G$2:G$41,J3,C$2:C$41)+SUMIF(H$2:H$41,J3,C$2:C$41)</f>
        <v>0.43749999999999994</v>
      </c>
      <c r="L3" s="24"/>
    </row>
    <row r="4" spans="1:13" ht="12.75">
      <c r="A4" s="24" t="s">
        <v>57</v>
      </c>
      <c r="B4" s="24" t="s">
        <v>55</v>
      </c>
      <c r="C4" s="65">
        <v>0.11458333333333333</v>
      </c>
      <c r="D4" s="90" t="str">
        <f>'Planning 1 (2)'!E4</f>
        <v>Clara</v>
      </c>
      <c r="E4" s="90" t="e">
        <f>VLOOKUP((TEXT(E$1,"j/m")&amp;" - "&amp;$A4),repartition_anim[],2,FALSE)</f>
        <v>#N/A</v>
      </c>
      <c r="F4" s="90"/>
      <c r="G4" s="90" t="e">
        <f>VLOOKUP((TEXT(G$1,"j/m")&amp;" - "&amp;$A4),repartition_anim[],2,FALSE)</f>
        <v>#N/A</v>
      </c>
      <c r="H4" s="90" t="e">
        <f>VLOOKUP((TEXT(H$1,"j/m")&amp;" - "&amp;$A4),repartition_anim[],2,FALSE)</f>
        <v>#N/A</v>
      </c>
      <c r="I4" s="24"/>
      <c r="J4" s="29" t="s">
        <v>10</v>
      </c>
      <c r="K4" s="27">
        <f>SUMIF(D$2:D$41,J4,C$2:C$41)+SUMIF(E$2:E$41,J4,C$2:C$41)+SUMIF(F$2:F$41,J4,C$2:C$41)+SUMIF(G$2:G$41,J4,C$2:C$41)+SUMIF(H$2:H$41,J4,C$2:C$41)</f>
        <v>0.375</v>
      </c>
      <c r="L4" s="24"/>
    </row>
    <row r="5" spans="1:13" ht="12.75">
      <c r="A5" s="24" t="s">
        <v>57</v>
      </c>
      <c r="B5" s="24" t="s">
        <v>55</v>
      </c>
      <c r="C5" s="65">
        <v>0.11458333333333333</v>
      </c>
      <c r="D5" s="90" t="str">
        <f>'Planning 1 (2)'!E5</f>
        <v>guillaume</v>
      </c>
      <c r="E5" s="90" t="e">
        <f>VLOOKUP((TEXT(E$1,"j/m")&amp;" - "&amp;$A5),repartition_anim[],2,FALSE)</f>
        <v>#N/A</v>
      </c>
      <c r="F5" s="90"/>
      <c r="G5" s="90" t="e">
        <f>VLOOKUP((TEXT(G$1,"j/m")&amp;" - "&amp;$A5),repartition_anim[],2,FALSE)</f>
        <v>#N/A</v>
      </c>
      <c r="H5" s="90" t="e">
        <f>VLOOKUP((TEXT(H$1,"j/m")&amp;" - "&amp;$A5),repartition_anim[],2,FALSE)</f>
        <v>#N/A</v>
      </c>
      <c r="I5" s="24"/>
      <c r="J5" s="28" t="s">
        <v>3</v>
      </c>
      <c r="K5" s="27">
        <f>SUMIF(D$2:D$41,J5,C$2:C$41)+SUMIF(E$2:E$41,J5,C$2:C$41)+SUMIF(F$2:F$41,J5,C$2:C$41)+SUMIF(G$2:G$41,J5,C$2:C$41)+SUMIF(H$2:H$41,J5,C$2:C$41)</f>
        <v>0.39583333333333326</v>
      </c>
      <c r="L5" s="24"/>
    </row>
    <row r="6" spans="1:13" ht="12.75">
      <c r="A6" s="24" t="s">
        <v>57</v>
      </c>
      <c r="B6" s="24" t="s">
        <v>55</v>
      </c>
      <c r="C6" s="65">
        <v>0.11458333333333333</v>
      </c>
      <c r="D6" s="90">
        <f>'Planning 1 (2)'!E6</f>
        <v>0</v>
      </c>
      <c r="E6" s="90" t="e">
        <f>VLOOKUP((TEXT(E$1,"j/m")&amp;" - "&amp;$A6),repartition_anim[],2,FALSE)</f>
        <v>#N/A</v>
      </c>
      <c r="F6" s="90"/>
      <c r="G6" s="90" t="e">
        <f>VLOOKUP((TEXT(G$1,"j/m")&amp;" - "&amp;$A6),repartition_anim[],2,FALSE)</f>
        <v>#N/A</v>
      </c>
      <c r="H6" s="90" t="e">
        <f>VLOOKUP((TEXT(H$1,"j/m")&amp;" - "&amp;$A6),repartition_anim[],2,FALSE)</f>
        <v>#N/A</v>
      </c>
      <c r="I6" s="24"/>
      <c r="J6" s="26"/>
      <c r="K6" s="27">
        <f>SUMIF(D$4:D$41,J6,C$4:C$41)+SUMIF(E$4:E$41,J6,C$4:C$41)+SUMIF(F$4:F$41,J6,C$4:C$41)+SUMIF(G$4:G$41,J6,C$4:C$41)+SUMIF(H$4:H$41,J6,C$4:C$41)</f>
        <v>1.15625</v>
      </c>
      <c r="L6" s="24"/>
    </row>
    <row r="7" spans="1:13" ht="12.75">
      <c r="A7" s="24" t="s">
        <v>57</v>
      </c>
      <c r="B7" s="24" t="s">
        <v>55</v>
      </c>
      <c r="C7" s="65">
        <v>0.11458333333333333</v>
      </c>
      <c r="D7" s="90" t="str">
        <f>'Planning 1 (2)'!E7</f>
        <v/>
      </c>
      <c r="E7" s="90" t="e">
        <f>VLOOKUP((TEXT(E$1,"j/m")&amp;" - "&amp;$A7),repartition_anim[],2,FALSE)</f>
        <v>#N/A</v>
      </c>
      <c r="F7" s="90"/>
      <c r="G7" s="90" t="e">
        <f>VLOOKUP((TEXT(G$1,"j/m")&amp;" - "&amp;$A7),repartition_anim[],2,FALSE)</f>
        <v>#N/A</v>
      </c>
      <c r="H7" s="90" t="e">
        <f>VLOOKUP((TEXT(H$1,"j/m")&amp;" - "&amp;$A7),repartition_anim[],2,FALSE)</f>
        <v>#N/A</v>
      </c>
      <c r="I7" s="24"/>
      <c r="J7" s="26"/>
      <c r="K7" s="27">
        <f>SUMIF(D$4:D$41,J7,C$4:C$41)+SUMIF(E$4:E$41,J7,C$4:C$41)+SUMIF(F$4:F$41,J7,C$4:C$41)+SUMIF(G$4:G$41,J7,C$4:C$41)+SUMIF(H$4:H$41,J7,C$4:C$41)</f>
        <v>1.15625</v>
      </c>
      <c r="L7" s="24"/>
    </row>
    <row r="8" spans="1:13" ht="12.75">
      <c r="A8" s="24" t="s">
        <v>57</v>
      </c>
      <c r="B8" s="24" t="s">
        <v>55</v>
      </c>
      <c r="C8" s="65">
        <v>0.11458333333333333</v>
      </c>
      <c r="D8" s="90" t="str">
        <f>'Planning 1 (2)'!E8</f>
        <v/>
      </c>
      <c r="E8" s="90" t="e">
        <f>VLOOKUP((TEXT(E$1,"j/m")&amp;" - "&amp;$A8),repartition_anim[],2,FALSE)</f>
        <v>#N/A</v>
      </c>
      <c r="F8" s="90"/>
      <c r="G8" s="90" t="e">
        <f>VLOOKUP((TEXT(G$1,"j/m")&amp;" - "&amp;$A8),repartition_anim[],2,FALSE)</f>
        <v>#N/A</v>
      </c>
      <c r="H8" s="90" t="e">
        <f>VLOOKUP((TEXT(H$1,"j/m")&amp;" - "&amp;$A8),repartition_anim[],2,FALSE)</f>
        <v>#N/A</v>
      </c>
      <c r="I8" s="24"/>
      <c r="J8" s="24"/>
      <c r="K8" s="32">
        <f>SUMIF(D$4:D$41,J8,C$4:C$41)+SUMIF(E$4:E$41,J8,C$4:C$41)+SUMIF(F$4:F$41,J8,C$4:C$41)+SUMIF(G$4:G$41,J8,C$4:C$41)+SUMIF(H$4:H$41,J8,C$4:C$41)</f>
        <v>1.15625</v>
      </c>
      <c r="L8" s="24"/>
    </row>
    <row r="9" spans="1:13" ht="15">
      <c r="A9" s="72" t="s">
        <v>56</v>
      </c>
      <c r="B9" s="24" t="s">
        <v>55</v>
      </c>
      <c r="C9" s="64">
        <v>8.3333333333333329E-2</v>
      </c>
      <c r="D9" s="90"/>
      <c r="E9" s="90"/>
      <c r="F9" s="90"/>
      <c r="G9" s="90"/>
      <c r="H9" s="90"/>
      <c r="I9" s="24"/>
      <c r="J9" s="24"/>
      <c r="K9" s="24"/>
      <c r="L9" s="24"/>
    </row>
    <row r="10" spans="1:13" ht="12.75">
      <c r="A10" s="28" t="s">
        <v>102</v>
      </c>
      <c r="B10" s="28" t="s">
        <v>53</v>
      </c>
      <c r="C10" s="64">
        <v>8.3333333333333329E-2</v>
      </c>
      <c r="D10" s="90" t="str">
        <f>'Planning 1 (2)'!E16</f>
        <v>laëtitia</v>
      </c>
      <c r="E10" s="90" t="str">
        <f>'Planning 1 (2)'!F16</f>
        <v/>
      </c>
      <c r="F10" s="90" t="str">
        <f>'Planning 1 (2)'!G16</f>
        <v>guillaume</v>
      </c>
      <c r="G10" s="90" t="str">
        <f>'Planning 1 (2)'!H16</f>
        <v/>
      </c>
      <c r="H10" s="90" t="str">
        <f>'Planning 1 (2)'!I16</f>
        <v>Benjamin</v>
      </c>
      <c r="I10" s="24"/>
      <c r="J10" s="24"/>
      <c r="K10" s="24"/>
      <c r="L10" s="24"/>
    </row>
    <row r="11" spans="1:13" ht="12.75">
      <c r="A11" s="28" t="s">
        <v>52</v>
      </c>
      <c r="B11" s="28" t="s">
        <v>51</v>
      </c>
      <c r="C11" s="64">
        <v>5.2083333333333336E-2</v>
      </c>
      <c r="D11" s="90" t="str">
        <f>'Planning 1 (2)'!E17</f>
        <v>Clara</v>
      </c>
      <c r="E11" s="90" t="str">
        <f>'Planning 1 (2)'!F17</f>
        <v/>
      </c>
      <c r="F11" s="90" t="str">
        <f>'Planning 1 (2)'!G17</f>
        <v>Benjamin</v>
      </c>
      <c r="G11" s="90" t="str">
        <f>'Planning 1 (2)'!H17</f>
        <v/>
      </c>
      <c r="H11" s="90" t="str">
        <f>'Planning 1 (2)'!I17</f>
        <v>laëtitia</v>
      </c>
      <c r="I11" s="24"/>
      <c r="J11" s="24"/>
      <c r="K11" s="24"/>
      <c r="L11" s="24"/>
    </row>
    <row r="12" spans="1:13" ht="12.75">
      <c r="A12" s="28" t="s">
        <v>52</v>
      </c>
      <c r="B12" s="28" t="s">
        <v>51</v>
      </c>
      <c r="C12" s="64">
        <v>5.2083333333333336E-2</v>
      </c>
      <c r="D12" s="90">
        <f>'Planning 1 (2)'!E18</f>
        <v>0</v>
      </c>
      <c r="E12" s="90" t="str">
        <f>'Planning 1 (2)'!F18</f>
        <v/>
      </c>
      <c r="F12" s="90">
        <f>'Planning 1 (2)'!G18</f>
        <v>0</v>
      </c>
      <c r="G12" s="90" t="str">
        <f>'Planning 1 (2)'!H18</f>
        <v/>
      </c>
      <c r="H12" s="90">
        <f>'Planning 1 (2)'!I18</f>
        <v>0</v>
      </c>
      <c r="I12" s="24"/>
      <c r="J12" s="24"/>
      <c r="K12" s="24"/>
      <c r="L12" s="24"/>
    </row>
    <row r="13" spans="1:13" ht="12.75">
      <c r="A13" s="28" t="s">
        <v>52</v>
      </c>
      <c r="B13" s="28" t="s">
        <v>51</v>
      </c>
      <c r="C13" s="64">
        <v>5.2083333333333336E-2</v>
      </c>
      <c r="D13" s="90">
        <f>'Planning 1 (2)'!E19</f>
        <v>0</v>
      </c>
      <c r="E13" s="90" t="str">
        <f>'Planning 1 (2)'!F19</f>
        <v xml:space="preserve"> </v>
      </c>
      <c r="F13" s="90">
        <f>'Planning 1 (2)'!G19</f>
        <v>0</v>
      </c>
      <c r="G13" s="90" t="str">
        <f>'Planning 1 (2)'!H19</f>
        <v xml:space="preserve"> </v>
      </c>
      <c r="H13" s="90">
        <f>'Planning 1 (2)'!I19</f>
        <v>0</v>
      </c>
      <c r="I13" s="24"/>
      <c r="J13" s="24"/>
      <c r="K13" s="24"/>
      <c r="L13" s="24"/>
    </row>
    <row r="14" spans="1:13" ht="12.75">
      <c r="A14" s="28" t="s">
        <v>52</v>
      </c>
      <c r="B14" s="28" t="s">
        <v>51</v>
      </c>
      <c r="C14" s="64">
        <v>5.2083333333333336E-2</v>
      </c>
      <c r="D14" s="90">
        <f>'Planning 1 (2)'!E20</f>
        <v>0</v>
      </c>
      <c r="E14" s="90">
        <f>'Planning 1 (2)'!F20</f>
        <v>0</v>
      </c>
      <c r="F14" s="90">
        <f>'Planning 1 (2)'!G20</f>
        <v>0</v>
      </c>
      <c r="G14" s="90">
        <f>'Planning 1 (2)'!H20</f>
        <v>0</v>
      </c>
      <c r="H14" s="90">
        <f>'Planning 1 (2)'!I20</f>
        <v>0</v>
      </c>
      <c r="I14" s="24"/>
      <c r="J14" s="24"/>
      <c r="K14" s="24"/>
      <c r="L14" s="24"/>
    </row>
    <row r="15" spans="1:13" ht="12.75">
      <c r="A15" s="24" t="s">
        <v>50</v>
      </c>
      <c r="B15" s="24" t="s">
        <v>48</v>
      </c>
      <c r="C15" s="65">
        <v>0.11458333333333333</v>
      </c>
      <c r="D15" s="90" t="e">
        <f>VLOOKUP((TEXT(D$1,"j/m")&amp;" - "&amp;$A15),repartition_anim[],2,FALSE)</f>
        <v>#N/A</v>
      </c>
      <c r="E15" s="90" t="e">
        <f>VLOOKUP((TEXT(E$1,"j/m")&amp;" - "&amp;$A15),repartition_anim[],2,FALSE)</f>
        <v>#N/A</v>
      </c>
      <c r="F15" s="90" t="e">
        <f>VLOOKUP((TEXT(F$1,"j/m")&amp;" - "&amp;$A15),repartition_anim[],2,FALSE)</f>
        <v>#N/A</v>
      </c>
      <c r="G15" s="90" t="e">
        <f>VLOOKUP((TEXT(G$1,"j/m")&amp;" - "&amp;$A15),repartition_anim[],2,FALSE)</f>
        <v>#N/A</v>
      </c>
      <c r="H15" s="90" t="e">
        <f>VLOOKUP((TEXT(H$1,"j/m")&amp;" - "&amp;$A15),repartition_anim[],2,FALSE)</f>
        <v>#N/A</v>
      </c>
      <c r="I15" s="24"/>
      <c r="J15" s="24"/>
      <c r="K15" s="24"/>
      <c r="L15" s="24"/>
    </row>
    <row r="16" spans="1:13" ht="12.75">
      <c r="A16" s="24" t="s">
        <v>50</v>
      </c>
      <c r="B16" s="24" t="s">
        <v>48</v>
      </c>
      <c r="C16" s="65">
        <v>0.11458333333333333</v>
      </c>
      <c r="D16" s="90" t="e">
        <f>VLOOKUP((TEXT(D$1,"j/m")&amp;" - "&amp;$A16),repartition_anim[],2,FALSE)</f>
        <v>#N/A</v>
      </c>
      <c r="E16" s="90" t="e">
        <f>VLOOKUP((TEXT(E$1,"j/m")&amp;" - "&amp;$A16),repartition_anim[],2,FALSE)</f>
        <v>#N/A</v>
      </c>
      <c r="F16" s="90" t="e">
        <f>VLOOKUP((TEXT(F$1,"j/m")&amp;" - "&amp;$A16),repartition_anim[],2,FALSE)</f>
        <v>#N/A</v>
      </c>
      <c r="G16" s="90" t="e">
        <f>VLOOKUP((TEXT(G$1,"j/m")&amp;" - "&amp;$A16),repartition_anim[],2,FALSE)</f>
        <v>#N/A</v>
      </c>
      <c r="H16" s="90" t="e">
        <f>VLOOKUP((TEXT(H$1,"j/m")&amp;" - "&amp;$A16),repartition_anim[],2,FALSE)</f>
        <v>#N/A</v>
      </c>
      <c r="I16" s="24"/>
      <c r="J16" s="24"/>
      <c r="K16" s="24"/>
      <c r="L16" s="24"/>
    </row>
    <row r="17" spans="1:12" ht="12.75">
      <c r="A17" s="24" t="s">
        <v>50</v>
      </c>
      <c r="B17" s="24" t="s">
        <v>48</v>
      </c>
      <c r="C17" s="65">
        <v>0.11458333333333333</v>
      </c>
      <c r="D17" s="90" t="e">
        <f>VLOOKUP((TEXT(D$1,"j/m")&amp;" - "&amp;$A17),repartition_anim[],2,FALSE)</f>
        <v>#N/A</v>
      </c>
      <c r="E17" s="90" t="e">
        <f>VLOOKUP((TEXT(E$1,"j/m")&amp;" - "&amp;$A17),repartition_anim[],2,FALSE)</f>
        <v>#N/A</v>
      </c>
      <c r="F17" s="90" t="e">
        <f>VLOOKUP((TEXT(F$1,"j/m")&amp;" - "&amp;$A17),repartition_anim[],2,FALSE)</f>
        <v>#N/A</v>
      </c>
      <c r="G17" s="90" t="e">
        <f>VLOOKUP((TEXT(G$1,"j/m")&amp;" - "&amp;$A17),repartition_anim[],2,FALSE)</f>
        <v>#N/A</v>
      </c>
      <c r="H17" s="90" t="e">
        <f>VLOOKUP((TEXT(H$1,"j/m")&amp;" - "&amp;$A17),repartition_anim[],2,FALSE)</f>
        <v>#N/A</v>
      </c>
      <c r="I17" s="24"/>
      <c r="J17" s="24"/>
      <c r="K17" s="24"/>
      <c r="L17" s="24"/>
    </row>
    <row r="18" spans="1:12" ht="12.75">
      <c r="A18" s="24" t="s">
        <v>50</v>
      </c>
      <c r="B18" s="24" t="s">
        <v>48</v>
      </c>
      <c r="C18" s="65">
        <v>0.11458333333333333</v>
      </c>
      <c r="D18" s="90" t="e">
        <f>VLOOKUP((TEXT(D$1,"j/m")&amp;" - "&amp;$A18),repartition_anim[],2,FALSE)</f>
        <v>#N/A</v>
      </c>
      <c r="E18" s="90" t="e">
        <f>VLOOKUP((TEXT(E$1,"j/m")&amp;" - "&amp;$A18),repartition_anim[],2,FALSE)</f>
        <v>#N/A</v>
      </c>
      <c r="F18" s="90" t="e">
        <f>VLOOKUP((TEXT(F$1,"j/m")&amp;" - "&amp;$A18),repartition_anim[],2,FALSE)</f>
        <v>#N/A</v>
      </c>
      <c r="G18" s="90" t="e">
        <f>VLOOKUP((TEXT(G$1,"j/m")&amp;" - "&amp;$A18),repartition_anim[],2,FALSE)</f>
        <v>#N/A</v>
      </c>
      <c r="H18" s="90" t="e">
        <f>VLOOKUP((TEXT(H$1,"j/m")&amp;" - "&amp;$A18),repartition_anim[],2,FALSE)</f>
        <v>#N/A</v>
      </c>
      <c r="I18" s="24"/>
      <c r="J18" s="24"/>
      <c r="K18" s="24"/>
      <c r="L18" s="24"/>
    </row>
    <row r="19" spans="1:12" ht="12.75">
      <c r="A19" s="24" t="s">
        <v>50</v>
      </c>
      <c r="B19" s="24" t="s">
        <v>48</v>
      </c>
      <c r="C19" s="65">
        <v>0.11458333333333333</v>
      </c>
      <c r="D19" s="90" t="e">
        <f>VLOOKUP((TEXT(D$1,"j/m")&amp;" - "&amp;$A19),repartition_anim[],2,FALSE)</f>
        <v>#N/A</v>
      </c>
      <c r="E19" s="90" t="e">
        <f>VLOOKUP((TEXT(E$1,"j/m")&amp;" - "&amp;$A19),repartition_anim[],2,FALSE)</f>
        <v>#N/A</v>
      </c>
      <c r="F19" s="90" t="e">
        <f>VLOOKUP((TEXT(F$1,"j/m")&amp;" - "&amp;$A19),repartition_anim[],2,FALSE)</f>
        <v>#N/A</v>
      </c>
      <c r="G19" s="90" t="e">
        <f>VLOOKUP((TEXT(G$1,"j/m")&amp;" - "&amp;$A19),repartition_anim[],2,FALSE)</f>
        <v>#N/A</v>
      </c>
      <c r="H19" s="90" t="e">
        <f>VLOOKUP((TEXT(H$1,"j/m")&amp;" - "&amp;$A19),repartition_anim[],2,FALSE)</f>
        <v>#N/A</v>
      </c>
      <c r="I19" s="24"/>
      <c r="J19" s="24"/>
      <c r="K19" s="24"/>
      <c r="L19" s="24"/>
    </row>
    <row r="20" spans="1:12" ht="12.75">
      <c r="A20" s="24" t="s">
        <v>50</v>
      </c>
      <c r="B20" s="24" t="s">
        <v>117</v>
      </c>
      <c r="C20" s="65">
        <v>0.11458333333333333</v>
      </c>
      <c r="D20" s="90" t="e">
        <f>VLOOKUP((TEXT(D$1,"j/m")&amp;" - "&amp;$A20),repartition_anim[],2,FALSE)</f>
        <v>#N/A</v>
      </c>
      <c r="E20" s="90" t="e">
        <f>VLOOKUP((TEXT(E$1,"j/m")&amp;" - "&amp;$A20),repartition_anim[],2,FALSE)</f>
        <v>#N/A</v>
      </c>
      <c r="F20" s="90" t="e">
        <f>VLOOKUP((TEXT(F$1,"j/m")&amp;" - "&amp;$A20),repartition_anim[],2,FALSE)</f>
        <v>#N/A</v>
      </c>
      <c r="G20" s="90" t="e">
        <f>VLOOKUP((TEXT(G$1,"j/m")&amp;" - "&amp;$A20),repartition_anim[],2,FALSE)</f>
        <v>#N/A</v>
      </c>
      <c r="H20" s="90" t="e">
        <f>VLOOKUP((TEXT(H$1,"j/m")&amp;" - "&amp;$A20),repartition_anim[],2,FALSE)</f>
        <v>#N/A</v>
      </c>
      <c r="I20" s="24"/>
      <c r="J20" s="24"/>
      <c r="K20" s="24"/>
      <c r="L20" s="24"/>
    </row>
    <row r="21" spans="1:12" ht="12.75">
      <c r="A21" s="24" t="s">
        <v>49</v>
      </c>
      <c r="B21" s="24" t="s">
        <v>48</v>
      </c>
      <c r="C21" s="65">
        <v>8.3333333333333329E-2</v>
      </c>
      <c r="D21" s="90" t="e">
        <f>VLOOKUP((TEXT(D$1,"j/m")&amp;" - "&amp;$A21),repartition_anim[],2,FALSE)</f>
        <v>#N/A</v>
      </c>
      <c r="E21" s="90" t="e">
        <f>VLOOKUP((TEXT(E$1,"j/m")&amp;" - "&amp;$A21),repartition_anim[],2,FALSE)</f>
        <v>#N/A</v>
      </c>
      <c r="F21" s="90" t="e">
        <f>VLOOKUP((TEXT(F$1,"j/m")&amp;" - "&amp;$A21),repartition_anim[],2,FALSE)</f>
        <v>#N/A</v>
      </c>
      <c r="G21" s="90" t="e">
        <f>VLOOKUP((TEXT(G$1,"j/m")&amp;" - "&amp;$A21),repartition_anim[],2,FALSE)</f>
        <v>#N/A</v>
      </c>
      <c r="H21" s="90" t="e">
        <f>VLOOKUP((TEXT(H$1,"j/m")&amp;" - "&amp;$A21),repartition_anim[],2,FALSE)</f>
        <v>#N/A</v>
      </c>
      <c r="I21" s="24"/>
      <c r="J21" s="24"/>
    </row>
    <row r="22" spans="1:12" ht="12.75">
      <c r="A22" s="28" t="s">
        <v>47</v>
      </c>
      <c r="B22" s="28" t="s">
        <v>46</v>
      </c>
      <c r="C22" s="64">
        <v>9.375E-2</v>
      </c>
      <c r="D22" s="90" t="str">
        <f>'Planning 1 (2)'!E34</f>
        <v>Clara</v>
      </c>
      <c r="E22" s="90" t="str">
        <f>'Planning 1 (2)'!F34</f>
        <v>laëtitia</v>
      </c>
      <c r="F22" s="90" t="str">
        <f>'Planning 1 (2)'!G34</f>
        <v>Benjamin</v>
      </c>
      <c r="G22" s="90" t="str">
        <f>'Planning 1 (2)'!H34</f>
        <v>Guillaume</v>
      </c>
      <c r="H22" s="90" t="str">
        <f>'Planning 1 (2)'!I34</f>
        <v>Clara</v>
      </c>
      <c r="I22" s="24"/>
      <c r="J22" s="24"/>
    </row>
    <row r="23" spans="1:12" ht="12.75">
      <c r="A23" s="24"/>
      <c r="B23" s="24"/>
      <c r="C23" s="65"/>
      <c r="D23" s="90" t="e">
        <f>VLOOKUP((TEXT(D$1,"j/m")&amp;" - "&amp;$A23),repartition_anim[],2,FALSE)</f>
        <v>#N/A</v>
      </c>
      <c r="E23" s="90" t="e">
        <f>VLOOKUP((TEXT(E$1,"j/m")&amp;" - "&amp;$A23),repartition_anim[],2,FALSE)</f>
        <v>#N/A</v>
      </c>
      <c r="F23" s="90" t="e">
        <f>VLOOKUP((TEXT(F$1,"j/m")&amp;" - "&amp;$A23),repartition_anim[],2,FALSE)</f>
        <v>#N/A</v>
      </c>
      <c r="G23" s="90" t="e">
        <f>VLOOKUP((TEXT(G$1,"j/m")&amp;" - "&amp;$A23),repartition_anim[],2,FALSE)</f>
        <v>#N/A</v>
      </c>
      <c r="H23" s="90" t="e">
        <f>VLOOKUP((TEXT(H$1,"j/m")&amp;" - "&amp;$A23),repartition_anim[],2,FALSE)</f>
        <v>#N/A</v>
      </c>
      <c r="I23" s="24"/>
      <c r="J23" s="24"/>
    </row>
    <row r="24" spans="1:12" ht="12.75">
      <c r="A24" s="24" t="s">
        <v>45</v>
      </c>
      <c r="B24" s="24" t="s">
        <v>44</v>
      </c>
      <c r="C24" s="66">
        <v>9.375E-2</v>
      </c>
      <c r="D24" s="90" t="str">
        <f>'Planning 1 (2)'!E30</f>
        <v/>
      </c>
      <c r="E24" s="90" t="str">
        <f>'Planning 1 (2)'!F30</f>
        <v/>
      </c>
      <c r="F24" s="90" t="str">
        <f>'Planning 1 (2)'!G30</f>
        <v/>
      </c>
      <c r="G24" s="90" t="str">
        <f>'Planning 1 (2)'!H30</f>
        <v/>
      </c>
      <c r="H24" s="90" t="str">
        <f>'Planning 1 (2)'!I30</f>
        <v/>
      </c>
      <c r="I24" s="24"/>
      <c r="J24" s="24"/>
    </row>
    <row r="25" spans="1:12" ht="12.75">
      <c r="A25" s="24" t="s">
        <v>45</v>
      </c>
      <c r="B25" s="24" t="s">
        <v>44</v>
      </c>
      <c r="C25" s="66">
        <v>9.375E-2</v>
      </c>
      <c r="D25" s="90" t="str">
        <f>'Planning 1 (2)'!E31</f>
        <v/>
      </c>
      <c r="E25" s="90" t="str">
        <f>'Planning 1 (2)'!F31</f>
        <v/>
      </c>
      <c r="F25" s="90" t="str">
        <f>'Planning 1 (2)'!G31</f>
        <v/>
      </c>
      <c r="G25" s="90" t="str">
        <f>'Planning 1 (2)'!H31</f>
        <v/>
      </c>
      <c r="H25" s="90" t="str">
        <f>'Planning 1 (2)'!I31</f>
        <v/>
      </c>
      <c r="I25" s="24"/>
      <c r="J25" s="24"/>
    </row>
    <row r="26" spans="1:12" ht="12.75">
      <c r="A26" s="24" t="s">
        <v>45</v>
      </c>
      <c r="B26" s="24" t="s">
        <v>44</v>
      </c>
      <c r="C26" s="66">
        <v>9.375E-2</v>
      </c>
      <c r="D26" s="90" t="str">
        <f>'Planning 1 (2)'!E32</f>
        <v xml:space="preserve"> </v>
      </c>
      <c r="E26" s="90" t="str">
        <f>'Planning 1 (2)'!F32</f>
        <v xml:space="preserve"> </v>
      </c>
      <c r="F26" s="90" t="str">
        <f>'Planning 1 (2)'!G32</f>
        <v xml:space="preserve"> </v>
      </c>
      <c r="G26" s="90" t="str">
        <f>'Planning 1 (2)'!H32</f>
        <v xml:space="preserve"> </v>
      </c>
      <c r="H26" s="90" t="str">
        <f>'Planning 1 (2)'!I32</f>
        <v xml:space="preserve"> </v>
      </c>
      <c r="I26" s="24"/>
      <c r="J26" s="24"/>
    </row>
    <row r="27" spans="1:12" ht="12.75">
      <c r="A27" s="24" t="s">
        <v>45</v>
      </c>
      <c r="B27" s="24" t="s">
        <v>44</v>
      </c>
      <c r="C27" s="66">
        <v>9.375E-2</v>
      </c>
      <c r="D27" s="90">
        <f>'Planning 1 (2)'!E33</f>
        <v>0</v>
      </c>
      <c r="E27" s="90">
        <f>'Planning 1 (2)'!F33</f>
        <v>0</v>
      </c>
      <c r="F27" s="90">
        <f>'Planning 1 (2)'!G33</f>
        <v>0</v>
      </c>
      <c r="G27" s="90">
        <f>'Planning 1 (2)'!H33</f>
        <v>0</v>
      </c>
      <c r="H27" s="90">
        <f>'Planning 1 (2)'!I33</f>
        <v>0</v>
      </c>
      <c r="I27" s="24"/>
      <c r="J27" s="24"/>
    </row>
    <row r="28" spans="1:12" ht="12.75">
      <c r="A28" s="24" t="s">
        <v>45</v>
      </c>
      <c r="B28" s="24" t="s">
        <v>44</v>
      </c>
      <c r="C28" s="66">
        <v>9.375E-2</v>
      </c>
      <c r="D28" s="90" t="e">
        <f>VLOOKUP((TEXT(D$1,"j/m")&amp;" - "&amp;$A28),repartition_anim[],2,FALSE)</f>
        <v>#N/A</v>
      </c>
      <c r="E28" s="90" t="e">
        <f>VLOOKUP((TEXT(E$1,"j/m")&amp;" - "&amp;$A28),repartition_anim[],2,FALSE)</f>
        <v>#N/A</v>
      </c>
      <c r="F28" s="90" t="e">
        <f>VLOOKUP((TEXT(F$1,"j/m")&amp;" - "&amp;$A28),repartition_anim[],2,FALSE)</f>
        <v>#N/A</v>
      </c>
      <c r="G28" s="90" t="e">
        <f>VLOOKUP((TEXT(G$1,"j/m")&amp;" - "&amp;$A28),repartition_anim[],2,FALSE)</f>
        <v>#N/A</v>
      </c>
      <c r="H28" s="90" t="e">
        <f>VLOOKUP((TEXT(H$1,"j/m")&amp;" - "&amp;$A28),repartition_anim[],2,FALSE)</f>
        <v>#N/A</v>
      </c>
      <c r="I28" s="24"/>
      <c r="J28" s="24"/>
    </row>
    <row r="29" spans="1:12" ht="12.75">
      <c r="A29" s="24" t="s">
        <v>45</v>
      </c>
      <c r="B29" s="24" t="s">
        <v>44</v>
      </c>
      <c r="C29" s="66">
        <v>9.375E-2</v>
      </c>
      <c r="D29" s="90" t="e">
        <f>VLOOKUP((TEXT(D$1,"j/m")&amp;" - "&amp;$A29),repartition_anim[],2,FALSE)</f>
        <v>#N/A</v>
      </c>
      <c r="E29" s="90" t="e">
        <f>VLOOKUP((TEXT(E$1,"j/m")&amp;" - "&amp;$A29),repartition_anim[],2,FALSE)</f>
        <v>#N/A</v>
      </c>
      <c r="F29" s="90" t="e">
        <f>VLOOKUP((TEXT(F$1,"j/m")&amp;" - "&amp;$A29),repartition_anim[],2,FALSE)</f>
        <v>#N/A</v>
      </c>
      <c r="G29" s="90" t="e">
        <f>VLOOKUP((TEXT(G$1,"j/m")&amp;" - "&amp;$A29),repartition_anim[],2,FALSE)</f>
        <v>#N/A</v>
      </c>
      <c r="H29" s="90" t="e">
        <f>VLOOKUP((TEXT(H$1,"j/m")&amp;" - "&amp;$A29),repartition_anim[],2,FALSE)</f>
        <v>#N/A</v>
      </c>
      <c r="I29" s="24"/>
      <c r="J29" s="24"/>
    </row>
    <row r="30" spans="1:12" ht="12.75">
      <c r="A30" s="24" t="s">
        <v>43</v>
      </c>
      <c r="B30" s="24" t="s">
        <v>42</v>
      </c>
      <c r="C30" s="65">
        <v>0.1875</v>
      </c>
      <c r="D30" s="90" t="e">
        <f>VLOOKUP((TEXT(D$1,"j/m")&amp;" - "&amp;$A30),repartition_anim[],2,FALSE)</f>
        <v>#N/A</v>
      </c>
      <c r="E30" s="90" t="e">
        <f>VLOOKUP((TEXT(E$1,"j/m")&amp;" - "&amp;$A30),repartition_anim[],2,FALSE)</f>
        <v>#N/A</v>
      </c>
      <c r="F30" s="90" t="e">
        <f>VLOOKUP((TEXT(F$1,"j/m")&amp;" - "&amp;$A30),repartition_anim[],2,FALSE)</f>
        <v>#N/A</v>
      </c>
      <c r="G30" s="90" t="e">
        <f>VLOOKUP((TEXT(G$1,"j/m")&amp;" - "&amp;$A30),repartition_anim[],2,FALSE)</f>
        <v>#N/A</v>
      </c>
      <c r="H30" s="90" t="e">
        <f>VLOOKUP((TEXT(H$1,"j/m")&amp;" - "&amp;$A30),repartition_anim[],2,FALSE)</f>
        <v>#N/A</v>
      </c>
      <c r="I30" s="24"/>
      <c r="J30" s="24"/>
    </row>
    <row r="31" spans="1:12" ht="12.75">
      <c r="A31" s="24" t="s">
        <v>43</v>
      </c>
      <c r="B31" s="24" t="s">
        <v>42</v>
      </c>
      <c r="C31" s="65">
        <v>0.1875</v>
      </c>
      <c r="D31" s="90" t="e">
        <f>VLOOKUP((TEXT(D$1,"j/m")&amp;" - "&amp;$A31),repartition_anim[],2,FALSE)</f>
        <v>#N/A</v>
      </c>
      <c r="E31" s="90" t="e">
        <f>VLOOKUP((TEXT(E$1,"j/m")&amp;" - "&amp;$A31),repartition_anim[],2,FALSE)</f>
        <v>#N/A</v>
      </c>
      <c r="F31" s="90" t="e">
        <f>VLOOKUP((TEXT(F$1,"j/m")&amp;" - "&amp;$A31),repartition_anim[],2,FALSE)</f>
        <v>#N/A</v>
      </c>
      <c r="G31" s="90" t="e">
        <f>VLOOKUP((TEXT(G$1,"j/m")&amp;" - "&amp;$A31),repartition_anim[],2,FALSE)</f>
        <v>#N/A</v>
      </c>
      <c r="H31" s="90" t="e">
        <f>VLOOKUP((TEXT(H$1,"j/m")&amp;" - "&amp;$A31),repartition_anim[],2,FALSE)</f>
        <v>#N/A</v>
      </c>
      <c r="I31" s="24"/>
      <c r="J31" s="24"/>
      <c r="K31" s="24"/>
      <c r="L31" s="24"/>
    </row>
    <row r="32" spans="1:12" ht="12.75">
      <c r="A32" s="24" t="s">
        <v>43</v>
      </c>
      <c r="B32" s="24" t="s">
        <v>42</v>
      </c>
      <c r="C32" s="65">
        <v>0.1875</v>
      </c>
      <c r="D32" s="90" t="e">
        <f>VLOOKUP((TEXT(D$1,"j/m")&amp;" - "&amp;$A32),repartition_anim[],2,FALSE)</f>
        <v>#N/A</v>
      </c>
      <c r="E32" s="90" t="e">
        <f>VLOOKUP((TEXT(E$1,"j/m")&amp;" - "&amp;$A32),repartition_anim[],2,FALSE)</f>
        <v>#N/A</v>
      </c>
      <c r="F32" s="90" t="e">
        <f>VLOOKUP((TEXT(F$1,"j/m")&amp;" - "&amp;$A32),repartition_anim[],2,FALSE)</f>
        <v>#N/A</v>
      </c>
      <c r="G32" s="90" t="e">
        <f>VLOOKUP((TEXT(G$1,"j/m")&amp;" - "&amp;$A32),repartition_anim[],2,FALSE)</f>
        <v>#N/A</v>
      </c>
      <c r="H32" s="90" t="e">
        <f>VLOOKUP((TEXT(H$1,"j/m")&amp;" - "&amp;$A32),repartition_anim[],2,FALSE)</f>
        <v>#N/A</v>
      </c>
      <c r="I32" s="24"/>
      <c r="J32" s="24"/>
      <c r="K32" s="24"/>
      <c r="L32" s="24"/>
    </row>
    <row r="33" spans="1:12" ht="12.75">
      <c r="A33" s="24" t="s">
        <v>43</v>
      </c>
      <c r="B33" s="24" t="s">
        <v>42</v>
      </c>
      <c r="C33" s="65">
        <v>0.1875</v>
      </c>
      <c r="D33" s="90" t="e">
        <f>VLOOKUP((TEXT(D$1,"j/m")&amp;" - "&amp;$A33),repartition_anim[],2,FALSE)</f>
        <v>#N/A</v>
      </c>
      <c r="E33" s="90" t="e">
        <f>VLOOKUP((TEXT(E$1,"j/m")&amp;" - "&amp;$A33),repartition_anim[],2,FALSE)</f>
        <v>#N/A</v>
      </c>
      <c r="F33" s="90" t="e">
        <f>VLOOKUP((TEXT(F$1,"j/m")&amp;" - "&amp;$A33),repartition_anim[],2,FALSE)</f>
        <v>#N/A</v>
      </c>
      <c r="G33" s="90" t="e">
        <f>VLOOKUP((TEXT(G$1,"j/m")&amp;" - "&amp;$A33),repartition_anim[],2,FALSE)</f>
        <v>#N/A</v>
      </c>
      <c r="H33" s="90" t="e">
        <f>VLOOKUP((TEXT(H$1,"j/m")&amp;" - "&amp;$A33),repartition_anim[],2,FALSE)</f>
        <v>#N/A</v>
      </c>
      <c r="I33" s="24"/>
      <c r="J33" s="24"/>
      <c r="K33" s="24"/>
      <c r="L33" s="24"/>
    </row>
    <row r="34" spans="1:12" ht="12.75">
      <c r="A34" s="24" t="s">
        <v>41</v>
      </c>
      <c r="B34" s="24" t="s">
        <v>40</v>
      </c>
      <c r="C34" s="65">
        <v>0.375</v>
      </c>
      <c r="D34" s="90" t="e">
        <f>VLOOKUP((TEXT(D$1,"j/m")&amp;" - "&amp;$A34),repartition_anim[],2,FALSE)</f>
        <v>#N/A</v>
      </c>
      <c r="E34" s="90" t="e">
        <f>VLOOKUP((TEXT(E$1,"j/m")&amp;" - "&amp;$A34),repartition_anim[],2,FALSE)</f>
        <v>#N/A</v>
      </c>
      <c r="F34" s="90" t="e">
        <f>VLOOKUP((TEXT(F$1,"j/m")&amp;" - "&amp;$A34),repartition_anim[],2,FALSE)</f>
        <v>#N/A</v>
      </c>
      <c r="G34" s="90" t="e">
        <f>VLOOKUP((TEXT(G$1,"j/m")&amp;" - "&amp;$A34),repartition_anim[],2,FALSE)</f>
        <v>#N/A</v>
      </c>
      <c r="H34" s="90" t="e">
        <f>VLOOKUP((TEXT(H$1,"j/m")&amp;" - "&amp;$A34),repartition_anim[],2,FALSE)</f>
        <v>#N/A</v>
      </c>
      <c r="I34" s="24"/>
      <c r="J34" s="24"/>
      <c r="K34" s="24"/>
      <c r="L34" s="24"/>
    </row>
    <row r="35" spans="1:12" ht="12.75">
      <c r="A35" s="24" t="s">
        <v>41</v>
      </c>
      <c r="B35" s="24" t="s">
        <v>40</v>
      </c>
      <c r="C35" s="65">
        <v>0.375</v>
      </c>
      <c r="D35" s="90" t="e">
        <f>VLOOKUP((TEXT(D$1,"j/m")&amp;" - "&amp;$A35),repartition_anim[],2,FALSE)</f>
        <v>#N/A</v>
      </c>
      <c r="E35" s="90" t="e">
        <f>VLOOKUP((TEXT(E$1,"j/m")&amp;" - "&amp;$A35),repartition_anim[],2,FALSE)</f>
        <v>#N/A</v>
      </c>
      <c r="F35" s="90" t="e">
        <f>VLOOKUP((TEXT(F$1,"j/m")&amp;" - "&amp;$A35),repartition_anim[],2,FALSE)</f>
        <v>#N/A</v>
      </c>
      <c r="G35" s="90" t="e">
        <f>VLOOKUP((TEXT(G$1,"j/m")&amp;" - "&amp;$A35),repartition_anim[],2,FALSE)</f>
        <v>#N/A</v>
      </c>
      <c r="H35" s="90" t="e">
        <f>VLOOKUP((TEXT(H$1,"j/m")&amp;" - "&amp;$A35),repartition_anim[],2,FALSE)</f>
        <v>#N/A</v>
      </c>
      <c r="I35" s="24"/>
      <c r="J35" s="24"/>
      <c r="K35" s="24"/>
      <c r="L35" s="24"/>
    </row>
    <row r="36" spans="1:12" ht="12.75">
      <c r="A36" s="24" t="s">
        <v>41</v>
      </c>
      <c r="B36" s="24" t="s">
        <v>40</v>
      </c>
      <c r="C36" s="65">
        <v>0.375</v>
      </c>
      <c r="D36" s="90" t="e">
        <f>VLOOKUP((TEXT(D$1,"j/m")&amp;" - "&amp;$A36),repartition_anim[],2,FALSE)</f>
        <v>#N/A</v>
      </c>
      <c r="E36" s="90" t="e">
        <f>VLOOKUP((TEXT(E$1,"j/m")&amp;" - "&amp;$A36),repartition_anim[],2,FALSE)</f>
        <v>#N/A</v>
      </c>
      <c r="F36" s="90" t="e">
        <f>VLOOKUP((TEXT(F$1,"j/m")&amp;" - "&amp;$A36),repartition_anim[],2,FALSE)</f>
        <v>#N/A</v>
      </c>
      <c r="G36" s="90" t="e">
        <f>VLOOKUP((TEXT(G$1,"j/m")&amp;" - "&amp;$A36),repartition_anim[],2,FALSE)</f>
        <v>#N/A</v>
      </c>
      <c r="H36" s="90" t="e">
        <f>VLOOKUP((TEXT(H$1,"j/m")&amp;" - "&amp;$A36),repartition_anim[],2,FALSE)</f>
        <v>#N/A</v>
      </c>
      <c r="I36" s="24"/>
      <c r="J36" s="24"/>
      <c r="K36" s="24"/>
      <c r="L36" s="24"/>
    </row>
    <row r="37" spans="1:12" ht="12.75">
      <c r="A37" s="24" t="s">
        <v>41</v>
      </c>
      <c r="B37" s="24" t="s">
        <v>40</v>
      </c>
      <c r="C37" s="27">
        <v>0.375</v>
      </c>
      <c r="D37" s="90" t="e">
        <f>VLOOKUP((TEXT(D$1,"j/m")&amp;" - "&amp;$A37),repartition_anim[],2,FALSE)</f>
        <v>#N/A</v>
      </c>
      <c r="E37" s="90" t="e">
        <f>VLOOKUP((TEXT(E$1,"j/m")&amp;" - "&amp;$A37),repartition_anim[],2,FALSE)</f>
        <v>#N/A</v>
      </c>
      <c r="F37" s="90" t="e">
        <f>VLOOKUP((TEXT(F$1,"j/m")&amp;" - "&amp;$A37),repartition_anim[],2,FALSE)</f>
        <v>#N/A</v>
      </c>
      <c r="G37" s="90" t="e">
        <f>VLOOKUP((TEXT(G$1,"j/m")&amp;" - "&amp;$A37),repartition_anim[],2,FALSE)</f>
        <v>#N/A</v>
      </c>
      <c r="H37" s="90" t="e">
        <f>VLOOKUP((TEXT(H$1,"j/m")&amp;" - "&amp;$A37),repartition_anim[],2,FALSE)</f>
        <v>#N/A</v>
      </c>
      <c r="I37" s="24"/>
      <c r="J37" s="24"/>
      <c r="K37" s="24"/>
      <c r="L37" s="24"/>
    </row>
    <row r="38" spans="1:12" ht="12.75">
      <c r="A38" s="24" t="s">
        <v>41</v>
      </c>
      <c r="B38" s="24" t="s">
        <v>40</v>
      </c>
      <c r="C38" s="27">
        <v>0.375</v>
      </c>
      <c r="D38" s="90" t="e">
        <f>VLOOKUP((TEXT(D$1,"j/m")&amp;" - "&amp;$A38),repartition_anim[],2,FALSE)</f>
        <v>#N/A</v>
      </c>
      <c r="E38" s="90" t="e">
        <f>VLOOKUP((TEXT(E$1,"j/m")&amp;" - "&amp;$A38),repartition_anim[],2,FALSE)</f>
        <v>#N/A</v>
      </c>
      <c r="F38" s="90" t="e">
        <f>VLOOKUP((TEXT(F$1,"j/m")&amp;" - "&amp;$A38),repartition_anim[],2,FALSE)</f>
        <v>#N/A</v>
      </c>
      <c r="G38" s="90" t="e">
        <f>VLOOKUP((TEXT(G$1,"j/m")&amp;" - "&amp;$A38),repartition_anim[],2,FALSE)</f>
        <v>#N/A</v>
      </c>
      <c r="H38" s="90" t="e">
        <f>VLOOKUP((TEXT(H$1,"j/m")&amp;" - "&amp;$A38),repartition_anim[],2,FALSE)</f>
        <v>#N/A</v>
      </c>
      <c r="I38" s="24"/>
      <c r="J38" s="24"/>
      <c r="K38" s="24"/>
      <c r="L38" s="24"/>
    </row>
    <row r="39" spans="1:12" ht="12.75">
      <c r="A39" s="24" t="s">
        <v>41</v>
      </c>
      <c r="B39" s="24" t="s">
        <v>40</v>
      </c>
      <c r="C39" s="27">
        <v>0.375</v>
      </c>
      <c r="D39" s="90" t="e">
        <f>VLOOKUP((TEXT(D$1,"j/m")&amp;" - "&amp;$A39),repartition_anim[],2,FALSE)</f>
        <v>#N/A</v>
      </c>
      <c r="E39" s="90" t="e">
        <f>VLOOKUP((TEXT(E$1,"j/m")&amp;" - "&amp;$A39),repartition_anim[],2,FALSE)</f>
        <v>#N/A</v>
      </c>
      <c r="F39" s="90" t="e">
        <f>VLOOKUP((TEXT(F$1,"j/m")&amp;" - "&amp;$A39),repartition_anim[],2,FALSE)</f>
        <v>#N/A</v>
      </c>
      <c r="G39" s="90" t="e">
        <f>VLOOKUP((TEXT(G$1,"j/m")&amp;" - "&amp;$A39),repartition_anim[],2,FALSE)</f>
        <v>#N/A</v>
      </c>
      <c r="H39" s="90" t="e">
        <f>VLOOKUP((TEXT(H$1,"j/m")&amp;" - "&amp;$A39),repartition_anim[],2,FALSE)</f>
        <v>#N/A</v>
      </c>
      <c r="I39" s="24"/>
      <c r="J39" s="24"/>
      <c r="K39" s="24"/>
      <c r="L39" s="24"/>
    </row>
    <row r="40" spans="1:12" ht="12.75">
      <c r="A40" s="24" t="s">
        <v>39</v>
      </c>
      <c r="B40" s="24"/>
      <c r="C40" s="27">
        <v>0.375</v>
      </c>
      <c r="D40" s="90" t="e">
        <f>VLOOKUP((TEXT(D$1,"j/m")&amp;" - "&amp;$A40),repartition_anim[],2,FALSE)</f>
        <v>#N/A</v>
      </c>
      <c r="E40" s="90" t="e">
        <f>VLOOKUP((TEXT(E$1,"j/m")&amp;" - "&amp;$A40),repartition_anim[],2,FALSE)</f>
        <v>#N/A</v>
      </c>
      <c r="F40" s="90" t="e">
        <f>VLOOKUP((TEXT(F$1,"j/m")&amp;" - "&amp;$A40),repartition_anim[],2,FALSE)</f>
        <v>#N/A</v>
      </c>
      <c r="G40" s="90" t="e">
        <f>VLOOKUP((TEXT(G$1,"j/m")&amp;" - "&amp;$A40),repartition_anim[],2,FALSE)</f>
        <v>#N/A</v>
      </c>
      <c r="H40" s="90" t="e">
        <f>VLOOKUP((TEXT(H$1,"j/m")&amp;" - "&amp;$A40),repartition_anim[],2,FALSE)</f>
        <v>#N/A</v>
      </c>
      <c r="I40" s="24"/>
      <c r="J40" s="24"/>
      <c r="K40" s="24"/>
      <c r="L40" s="24"/>
    </row>
    <row r="41" spans="1:12" ht="12.75">
      <c r="A41" s="24" t="s">
        <v>38</v>
      </c>
      <c r="B41" s="24"/>
      <c r="C41" s="27">
        <v>0.375</v>
      </c>
      <c r="D41" s="90" t="e">
        <f>VLOOKUP((TEXT(D$1,"j/m")&amp;" - "&amp;$A41),repartition_anim[],2,FALSE)</f>
        <v>#N/A</v>
      </c>
      <c r="E41" s="90" t="e">
        <f>VLOOKUP((TEXT(E$1,"j/m")&amp;" - "&amp;$A41),repartition_anim[],2,FALSE)</f>
        <v>#N/A</v>
      </c>
      <c r="F41" s="90" t="e">
        <f>VLOOKUP((TEXT(F$1,"j/m")&amp;" - "&amp;$A41),repartition_anim[],2,FALSE)</f>
        <v>#N/A</v>
      </c>
      <c r="G41" s="90" t="e">
        <f>VLOOKUP((TEXT(G$1,"j/m")&amp;" - "&amp;$A41),repartition_anim[],2,FALSE)</f>
        <v>#N/A</v>
      </c>
      <c r="H41" s="90" t="e">
        <f>VLOOKUP((TEXT(H$1,"j/m")&amp;" - "&amp;$A41),repartition_anim[],2,FALSE)</f>
        <v>#N/A</v>
      </c>
      <c r="I41" s="25"/>
      <c r="J41" s="24"/>
      <c r="K41" s="24"/>
      <c r="L41" s="24"/>
    </row>
  </sheetData>
  <conditionalFormatting sqref="D2:K41">
    <cfRule type="cellIs" dxfId="27" priority="1" operator="equal">
      <formula>$J$2</formula>
    </cfRule>
    <cfRule type="cellIs" dxfId="26" priority="2" operator="equal">
      <formula>$J$3</formula>
    </cfRule>
    <cfRule type="cellIs" dxfId="25" priority="3" operator="equal">
      <formula>$J$4</formula>
    </cfRule>
    <cfRule type="cellIs" dxfId="24" priority="4" operator="equal">
      <formula>$J$5</formula>
    </cfRule>
  </conditionalFormatting>
  <printOptions horizontalCentered="1" gridLines="1"/>
  <pageMargins left="0.7" right="0.7" top="0.75" bottom="0.75" header="0" footer="0"/>
  <pageSetup paperSize="9" fitToHeight="0" pageOrder="overThenDown" orientation="portrait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outlinePr summaryBelow="0" summaryRight="0"/>
    <pageSetUpPr fitToPage="1"/>
  </sheetPr>
  <dimension ref="A1:N53"/>
  <sheetViews>
    <sheetView tabSelected="1" workbookViewId="0">
      <selection activeCell="G3" sqref="G3:G14"/>
    </sheetView>
  </sheetViews>
  <sheetFormatPr baseColWidth="10" defaultColWidth="14.42578125" defaultRowHeight="15.75" customHeight="1"/>
  <cols>
    <col min="1" max="3" width="14.42578125" style="23"/>
    <col min="4" max="4" width="10.85546875" style="23" customWidth="1"/>
    <col min="5" max="6" width="18.5703125" style="23" customWidth="1"/>
    <col min="7" max="7" width="20.85546875" style="23" customWidth="1"/>
    <col min="8" max="8" width="18.5703125" style="23" customWidth="1"/>
    <col min="9" max="9" width="20.85546875" style="23" customWidth="1"/>
    <col min="10" max="10" width="24.42578125" style="23" customWidth="1"/>
    <col min="11" max="13" width="14.42578125" style="23"/>
    <col min="14" max="14" width="18.85546875" style="23" bestFit="1" customWidth="1"/>
    <col min="15" max="16384" width="14.42578125" style="23"/>
  </cols>
  <sheetData>
    <row r="1" spans="1:14" ht="23.25" customHeight="1">
      <c r="A1" s="24" t="s">
        <v>64</v>
      </c>
      <c r="B1" s="24" t="s">
        <v>110</v>
      </c>
      <c r="C1" s="24" t="s">
        <v>70</v>
      </c>
      <c r="D1" s="33" t="s">
        <v>71</v>
      </c>
      <c r="E1" s="95" t="s">
        <v>112</v>
      </c>
      <c r="F1" s="95" t="s">
        <v>113</v>
      </c>
      <c r="G1" s="95" t="s">
        <v>114</v>
      </c>
      <c r="H1" s="95" t="s">
        <v>115</v>
      </c>
      <c r="I1" s="95" t="s">
        <v>116</v>
      </c>
      <c r="J1" s="24" t="s">
        <v>111</v>
      </c>
      <c r="K1" s="24"/>
      <c r="L1" s="26"/>
      <c r="M1" s="24"/>
      <c r="N1" s="87">
        <v>44123</v>
      </c>
    </row>
    <row r="2" spans="1:14" ht="12.75">
      <c r="A2" s="28" t="s">
        <v>59</v>
      </c>
      <c r="B2" s="28">
        <v>1</v>
      </c>
      <c r="C2" s="28" t="s">
        <v>58</v>
      </c>
      <c r="D2" s="64">
        <v>8.3333333333333329E-2</v>
      </c>
      <c r="E2" s="90" t="str">
        <f>IFERROR(VLOOKUP((TEXT(E$1,"j/m")&amp;" - "&amp;$A2&amp;" _ "&amp;$B2),repartition_anim[],2,FALSE),"")</f>
        <v>Benjamin</v>
      </c>
      <c r="F2" s="90" t="str">
        <f>IFERROR(VLOOKUP((TEXT(F$1,"j/m")&amp;" - "&amp;$A2&amp;" _ "&amp;$B2),repartition_anim[],2,FALSE),"")</f>
        <v>guillaume</v>
      </c>
      <c r="G2" s="90" t="str">
        <f>IFERROR(VLOOKUP((TEXT(G$1,"j/m")&amp;" - "&amp;$A2&amp;" _ "&amp;$B2),repartition_anim[],2,FALSE),"")</f>
        <v>Clara</v>
      </c>
      <c r="H2" s="90" t="str">
        <f>IFERROR(VLOOKUP((TEXT(H$1,"j/m")&amp;" - "&amp;$A2&amp;" _ "&amp;$B2),repartition_anim[],2,FALSE),"")</f>
        <v>Laëtitia</v>
      </c>
      <c r="I2" s="90" t="str">
        <f>IFERROR(VLOOKUP((TEXT(I$1,"j/m")&amp;" - "&amp;$A2&amp;" _ "&amp;$B2),repartition_anim[],2,FALSE),"")</f>
        <v>laëtitia</v>
      </c>
      <c r="J2" s="24" t="str">
        <f>TEXT(E$1,"j/m")&amp;" - "&amp;$A2&amp;" _ "&amp;$B2</f>
        <v>19/10 - Accueil Matin _ 1</v>
      </c>
      <c r="K2" s="30" t="s">
        <v>5</v>
      </c>
      <c r="L2" s="27">
        <f>SUMIF(E$2:E$53,K2,D$2:D$53)+SUMIF(F$2:F$53,K2,D$2:D$53)+SUMIF(G$2:G$53,K2,D$2:D$53)+SUMIF(H$2:H$53,K2,D$2:D$53)+SUMIF(I$2:I$53,K2,D$2:D$53)</f>
        <v>1.3854166666666663</v>
      </c>
      <c r="M2" s="24"/>
      <c r="N2" s="88" t="str">
        <f>TEXT(N1,"j/m")</f>
        <v>19/10</v>
      </c>
    </row>
    <row r="3" spans="1:14" ht="12.75">
      <c r="A3" s="24" t="s">
        <v>57</v>
      </c>
      <c r="B3" s="24">
        <v>1</v>
      </c>
      <c r="C3" s="24" t="s">
        <v>55</v>
      </c>
      <c r="D3" s="65">
        <v>0.114583333333333</v>
      </c>
      <c r="E3" s="90" t="str">
        <f>IFERROR(VLOOKUP((TEXT(E$1,"j/m")&amp;" - "&amp;$A3&amp;" _ "&amp;$B3),repartition_anim[],2,FALSE),"")</f>
        <v>Benjamin</v>
      </c>
      <c r="F3" s="90" t="str">
        <f>IFERROR(VLOOKUP((TEXT(F$1,"j/m")&amp;" - "&amp;$A3&amp;" _ "&amp;$B3),repartition_anim[],2,FALSE),"")</f>
        <v/>
      </c>
      <c r="G3" s="90" t="str">
        <f>IFERROR(VLOOKUP((TEXT(G$1,"j/m")&amp;" - "&amp;$A3&amp;" _ "&amp;$B3),repartition_anim[],2,FALSE),"")</f>
        <v>clara</v>
      </c>
      <c r="H3" s="90" t="str">
        <f>IFERROR(VLOOKUP((TEXT(H$1,"j/m")&amp;" - "&amp;$A3&amp;" _ "&amp;$B3),repartition_anim[],2,FALSE),"")</f>
        <v>Clara</v>
      </c>
      <c r="I3" s="90" t="str">
        <f>IFERROR(VLOOKUP((TEXT(I$1,"j/m")&amp;" - "&amp;$A3&amp;" _ "&amp;$B3),repartition_anim[],2,FALSE),"")</f>
        <v>Guillaume</v>
      </c>
      <c r="J3" s="24"/>
      <c r="K3" s="31" t="s">
        <v>0</v>
      </c>
      <c r="L3" s="27">
        <f>SUMIF(E$2:E$53,K3,D$2:D$53)+SUMIF(F$2:F$53,K3,D$2:D$53)+SUMIF(G$2:G$53,K3,D$2:D$53)+SUMIF(H$2:H$53,K3,D$2:D$53)+SUMIF(I$2:I$53,K3,D$2:D$53)</f>
        <v>1.2499999999999987</v>
      </c>
      <c r="M3" s="24"/>
      <c r="N3" s="88"/>
    </row>
    <row r="4" spans="1:14" ht="12.75">
      <c r="A4" s="24" t="s">
        <v>57</v>
      </c>
      <c r="B4" s="24">
        <v>1</v>
      </c>
      <c r="C4" s="24" t="s">
        <v>55</v>
      </c>
      <c r="D4" s="65">
        <v>0.114583333333333</v>
      </c>
      <c r="E4" s="90" t="str">
        <f>IFERROR(VLOOKUP((TEXT(E$1,"j/m")&amp;" - "&amp;$A4&amp;" _ "&amp;$B4),repartition_anim[],3,FALSE),"")</f>
        <v>Clara</v>
      </c>
      <c r="F4" s="90" t="str">
        <f>IFERROR(VLOOKUP((TEXT(F$1,"j/m")&amp;" - "&amp;$A4&amp;" _ "&amp;$B4),repartition_anim[],3,FALSE),"")</f>
        <v/>
      </c>
      <c r="G4" s="90">
        <f>IFERROR(VLOOKUP((TEXT(G$1,"j/m")&amp;" - "&amp;$A4&amp;" _ "&amp;$B4),repartition_anim[],3,FALSE),"")</f>
        <v>0</v>
      </c>
      <c r="H4" s="90" t="str">
        <f>IFERROR(VLOOKUP((TEXT(H$1,"j/m")&amp;" - "&amp;$A4&amp;" _ "&amp;$B4),repartition_anim[],3,FALSE),"")</f>
        <v>Guillaume</v>
      </c>
      <c r="I4" s="90" t="str">
        <f>IFERROR(VLOOKUP((TEXT(I$1,"j/m")&amp;" - "&amp;$A4&amp;" _ "&amp;$B4),repartition_anim[],3,FALSE),"")</f>
        <v>laëtitia</v>
      </c>
      <c r="J4" s="24"/>
      <c r="K4" s="29" t="s">
        <v>10</v>
      </c>
      <c r="L4" s="27">
        <f>SUMIF(E$2:E$53,K4,D$2:D$53)+SUMIF(F$2:F$53,K4,D$2:D$53)+SUMIF(G$2:G$53,K4,D$2:D$53)+SUMIF(H$2:H$53,K4,D$2:D$53)+SUMIF(I$2:I$53,K4,D$2:D$53)</f>
        <v>1.5624999999999987</v>
      </c>
      <c r="M4" s="24"/>
      <c r="N4" s="88"/>
    </row>
    <row r="5" spans="1:14" ht="12.75">
      <c r="A5" s="24" t="s">
        <v>57</v>
      </c>
      <c r="B5" s="24">
        <v>1</v>
      </c>
      <c r="C5" s="24" t="s">
        <v>55</v>
      </c>
      <c r="D5" s="65">
        <v>0.114583333333333</v>
      </c>
      <c r="E5" s="90" t="str">
        <f>IFERROR(VLOOKUP((TEXT(E$1,"j/m")&amp;" - "&amp;$A5&amp;" _ "&amp;$B5),repartition_anim[],4,FALSE),"")</f>
        <v>guillaume</v>
      </c>
      <c r="F5" s="90" t="str">
        <f>IFERROR(VLOOKUP((TEXT(F$1,"j/m")&amp;" - "&amp;$A5&amp;" _ "&amp;$B5),repartition_anim[],4,FALSE),"")</f>
        <v/>
      </c>
      <c r="G5" s="90">
        <f>IFERROR(VLOOKUP((TEXT(G$1,"j/m")&amp;" - "&amp;$A5&amp;" _ "&amp;$B5),repartition_anim[],4,FALSE),"")</f>
        <v>0</v>
      </c>
      <c r="H5" s="90" t="str">
        <f>IFERROR(VLOOKUP((TEXT(H$1,"j/m")&amp;" - "&amp;$A5&amp;" _ "&amp;$B5),repartition_anim[],4,FALSE),"")</f>
        <v>laëtitia</v>
      </c>
      <c r="I5" s="90">
        <f>IFERROR(VLOOKUP((TEXT(I$1,"j/m")&amp;" - "&amp;$A5&amp;" _ "&amp;$B5),repartition_anim[],4,FALSE),"")</f>
        <v>0</v>
      </c>
      <c r="J5" s="24"/>
      <c r="K5" s="28" t="s">
        <v>3</v>
      </c>
      <c r="L5" s="27">
        <f>SUMIF(E$2:E$53,K5,D$2:D$53)+SUMIF(F$2:F$53,K5,D$2:D$53)+SUMIF(G$2:G$53,K5,D$2:D$53)+SUMIF(H$2:H$53,K5,D$2:D$53)+SUMIF(I$2:I$53,K5,D$2:D$53)</f>
        <v>1.4895833333333324</v>
      </c>
      <c r="M5" s="24"/>
      <c r="N5" s="88"/>
    </row>
    <row r="6" spans="1:14" ht="12.75">
      <c r="A6" s="24" t="s">
        <v>57</v>
      </c>
      <c r="B6" s="24">
        <v>1</v>
      </c>
      <c r="C6" s="24" t="s">
        <v>55</v>
      </c>
      <c r="D6" s="65">
        <v>0.114583333333333</v>
      </c>
      <c r="E6" s="90">
        <f>IFERROR(VLOOKUP((TEXT(E$1,"j/m")&amp;" - "&amp;$A6&amp;" _ "&amp;$B6),repartition_anim[],5,FALSE)," ")</f>
        <v>0</v>
      </c>
      <c r="F6" s="90" t="str">
        <f>IFERROR(VLOOKUP((TEXT(F$1,"j/m")&amp;" - "&amp;$A6&amp;" _ "&amp;$B6),repartition_anim[],5,FALSE)," ")</f>
        <v xml:space="preserve"> </v>
      </c>
      <c r="G6" s="90">
        <f>IFERROR(VLOOKUP((TEXT(G$1,"j/m")&amp;" - "&amp;$A6&amp;" _ "&amp;$B6),repartition_anim[],5,FALSE)," ")</f>
        <v>0</v>
      </c>
      <c r="H6" s="90">
        <f>IFERROR(VLOOKUP((TEXT(H$1,"j/m")&amp;" - "&amp;$A6&amp;" _ "&amp;$B6),repartition_anim[],5,FALSE)," ")</f>
        <v>0</v>
      </c>
      <c r="I6" s="90">
        <f>IFERROR(VLOOKUP((TEXT(I$1,"j/m")&amp;" - "&amp;$A6&amp;" _ "&amp;$B6),repartition_anim[],5,FALSE)," ")</f>
        <v>0</v>
      </c>
      <c r="J6" s="24"/>
      <c r="K6" s="26"/>
      <c r="L6" s="27">
        <f ca="1">SUMIF(E$4:E$53,K6,D$10:D$53)+SUMIF(F$4:F$53,K6,D$10:D$53)+SUMIF(G$4:G$53,K6,D$10:D$53)+SUMIF(H$4:H$53,K6,D$10:D$53)+SUMIF(I$4:I$53,K6,D$10:D$53)</f>
        <v>2.7499999999999996</v>
      </c>
      <c r="M6" s="24"/>
      <c r="N6" s="88"/>
    </row>
    <row r="7" spans="1:14" ht="12.75">
      <c r="A7" s="24" t="s">
        <v>57</v>
      </c>
      <c r="B7" s="24">
        <v>2</v>
      </c>
      <c r="C7" s="24" t="s">
        <v>55</v>
      </c>
      <c r="D7" s="65">
        <v>0.114583333333333</v>
      </c>
      <c r="E7" s="90" t="str">
        <f>IFERROR(VLOOKUP((TEXT(E$1,"j/m")&amp;" - "&amp;$A7&amp;" _ "&amp;$B7),repartition_anim[],2,FALSE),"")</f>
        <v/>
      </c>
      <c r="F7" s="90" t="str">
        <f>IFERROR(VLOOKUP((TEXT(F$1,"j/m")&amp;" - "&amp;$A7&amp;" _ "&amp;$B7),repartition_anim[],2,FALSE),"")</f>
        <v/>
      </c>
      <c r="G7" s="90" t="str">
        <f>IFERROR(VLOOKUP((TEXT(G$1,"j/m")&amp;" - "&amp;$A7&amp;" _ "&amp;$B7),repartition_anim[],2,FALSE),"")</f>
        <v>guillaume</v>
      </c>
      <c r="H7" s="90" t="str">
        <f>IFERROR(VLOOKUP((TEXT(H$1,"j/m")&amp;" - "&amp;$A7&amp;" _ "&amp;$B7),repartition_anim[],2,FALSE),"")</f>
        <v/>
      </c>
      <c r="I7" s="90" t="str">
        <f>IFERROR(VLOOKUP((TEXT(I$1,"j/m")&amp;" - "&amp;$A7&amp;" _ "&amp;$B7),repartition_anim[],2,FALSE),"")</f>
        <v>Clara</v>
      </c>
      <c r="J7" s="24"/>
      <c r="K7" s="26"/>
      <c r="L7" s="27">
        <f ca="1">SUMIF(E$4:E$53,K7,D$10:D$53)+SUMIF(F$4:F$53,K7,D$10:D$53)+SUMIF(G$4:G$53,K7,D$10:D$53)+SUMIF(H$4:H$53,K7,D$10:D$53)+SUMIF(I$4:I$53,K7,D$10:D$53)</f>
        <v>2.7499999999999996</v>
      </c>
      <c r="M7" s="24"/>
      <c r="N7" s="88"/>
    </row>
    <row r="8" spans="1:14" ht="12.75">
      <c r="A8" s="24" t="s">
        <v>57</v>
      </c>
      <c r="B8" s="24">
        <v>2</v>
      </c>
      <c r="C8" s="24" t="s">
        <v>55</v>
      </c>
      <c r="D8" s="65">
        <v>0.114583333333333</v>
      </c>
      <c r="E8" s="90" t="str">
        <f>IFERROR(VLOOKUP((TEXT(E$1,"j/m")&amp;" - "&amp;$A8&amp;" _ "&amp;$B8),repartition_anim[],3,FALSE),"")</f>
        <v/>
      </c>
      <c r="F8" s="90" t="str">
        <f>IFERROR(VLOOKUP((TEXT(F$1,"j/m")&amp;" - "&amp;$A8&amp;" _ "&amp;$B8),repartition_anim[],3,FALSE),"")</f>
        <v/>
      </c>
      <c r="G8" s="90" t="str">
        <f>IFERROR(VLOOKUP((TEXT(G$1,"j/m")&amp;" - "&amp;$A8&amp;" _ "&amp;$B8),repartition_anim[],3,FALSE),"")</f>
        <v>laëtitia</v>
      </c>
      <c r="H8" s="90" t="str">
        <f>IFERROR(VLOOKUP((TEXT(H$1,"j/m")&amp;" - "&amp;$A8&amp;" _ "&amp;$B8),repartition_anim[],3,FALSE),"")</f>
        <v/>
      </c>
      <c r="I8" s="90">
        <f>IFERROR(VLOOKUP((TEXT(I$1,"j/m")&amp;" - "&amp;$A8&amp;" _ "&amp;$B8),repartition_anim[],3,FALSE),"")</f>
        <v>0</v>
      </c>
      <c r="J8" s="24"/>
      <c r="K8" s="24"/>
      <c r="L8" s="32">
        <f ca="1">SUMIF(E$4:E$53,K8,D$10:D$53)+SUMIF(F$4:F$53,K8,D$10:D$53)+SUMIF(G$4:G$53,K8,D$10:D$53)+SUMIF(H$4:H$53,K8,D$10:D$53)+SUMIF(I$4:I$53,K8,D$10:D$53)</f>
        <v>2.7499999999999996</v>
      </c>
      <c r="M8" s="24"/>
      <c r="N8" s="88"/>
    </row>
    <row r="9" spans="1:14" ht="12.75">
      <c r="A9" s="24" t="s">
        <v>57</v>
      </c>
      <c r="B9" s="24">
        <v>2</v>
      </c>
      <c r="C9" s="24" t="s">
        <v>55</v>
      </c>
      <c r="D9" s="65">
        <v>0.11458333333333333</v>
      </c>
      <c r="E9" s="90" t="str">
        <f>IFERROR(VLOOKUP((TEXT(E$1,"j/m")&amp;" - "&amp;$A9&amp;" _ "&amp;$B9),repartition_anim[],4,FALSE),"")</f>
        <v/>
      </c>
      <c r="F9" s="90" t="str">
        <f>IFERROR(VLOOKUP((TEXT(F$1,"j/m")&amp;" - "&amp;$A9&amp;" _ "&amp;$B9),repartition_anim[],4,FALSE),"")</f>
        <v/>
      </c>
      <c r="G9" s="90">
        <f>IFERROR(VLOOKUP((TEXT(G$1,"j/m")&amp;" - "&amp;$A9&amp;" _ "&amp;$B9),repartition_anim[],4,FALSE),"")</f>
        <v>0</v>
      </c>
      <c r="H9" s="90" t="str">
        <f>IFERROR(VLOOKUP((TEXT(H$1,"j/m")&amp;" - "&amp;$A9&amp;" _ "&amp;$B9),repartition_anim[],4,FALSE),"")</f>
        <v/>
      </c>
      <c r="I9" s="90">
        <f>IFERROR(VLOOKUP((TEXT(I$1,"j/m")&amp;" - "&amp;$A9&amp;" _ "&amp;$B9),repartition_anim[],4,FALSE),"")</f>
        <v>0</v>
      </c>
      <c r="J9" s="24"/>
      <c r="K9" s="24"/>
      <c r="L9" s="24"/>
      <c r="M9" s="24"/>
    </row>
    <row r="10" spans="1:14" ht="12.75">
      <c r="A10" s="24" t="s">
        <v>57</v>
      </c>
      <c r="B10" s="24">
        <v>2</v>
      </c>
      <c r="C10" s="24" t="s">
        <v>55</v>
      </c>
      <c r="D10" s="65">
        <v>0.11458333333333333</v>
      </c>
      <c r="E10" s="90" t="str">
        <f>IFERROR(VLOOKUP((TEXT(E$1,"j/m")&amp;" - "&amp;$A10&amp;" _ "&amp;$B10),repartition_anim[],5,FALSE)," ")</f>
        <v xml:space="preserve"> </v>
      </c>
      <c r="F10" s="90" t="str">
        <f>IFERROR(VLOOKUP((TEXT(F$1,"j/m")&amp;" - "&amp;$A10&amp;" _ "&amp;$B10),repartition_anim[],5,FALSE)," ")</f>
        <v xml:space="preserve"> </v>
      </c>
      <c r="G10" s="90">
        <f>IFERROR(VLOOKUP((TEXT(G$1,"j/m")&amp;" - "&amp;$A10&amp;" _ "&amp;$B10),repartition_anim[],5,FALSE)," ")</f>
        <v>0</v>
      </c>
      <c r="H10" s="90" t="str">
        <f>IFERROR(VLOOKUP((TEXT(H$1,"j/m")&amp;" - "&amp;$A10&amp;" _ "&amp;$B10),repartition_anim[],5,FALSE)," ")</f>
        <v xml:space="preserve"> </v>
      </c>
      <c r="I10" s="90">
        <f>IFERROR(VLOOKUP((TEXT(I$1,"j/m")&amp;" - "&amp;$A10&amp;" _ "&amp;$B10),repartition_anim[],5,FALSE)," ")</f>
        <v>0</v>
      </c>
      <c r="J10" s="24"/>
      <c r="K10" s="24"/>
      <c r="L10" s="24"/>
      <c r="M10" s="24"/>
    </row>
    <row r="11" spans="1:14" ht="12.75">
      <c r="A11" s="24" t="s">
        <v>57</v>
      </c>
      <c r="B11" s="24">
        <v>3</v>
      </c>
      <c r="C11" s="24" t="s">
        <v>55</v>
      </c>
      <c r="D11" s="65">
        <v>0.11458333333333333</v>
      </c>
      <c r="E11" s="90" t="str">
        <f>IFERROR(VLOOKUP((TEXT(E$1,"j/m")&amp;" - "&amp;$A11&amp;" _ "&amp;$B11),repartition_anim[],2,FALSE),"")</f>
        <v/>
      </c>
      <c r="F11" s="90" t="str">
        <f>IFERROR(VLOOKUP((TEXT(F$1,"j/m")&amp;" - "&amp;$A11&amp;" _ "&amp;$B11),repartition_anim[],2,FALSE),"")</f>
        <v/>
      </c>
      <c r="G11" s="90" t="str">
        <f>IFERROR(VLOOKUP((TEXT(G$1,"j/m")&amp;" - "&amp;$A11&amp;" _ "&amp;$B11),repartition_anim[],2,FALSE),"")</f>
        <v>Benjamin</v>
      </c>
      <c r="H11" s="90" t="str">
        <f>IFERROR(VLOOKUP((TEXT(H$1,"j/m")&amp;" - "&amp;$A11&amp;" _ "&amp;$B11),repartition_anim[],2,FALSE),"")</f>
        <v/>
      </c>
      <c r="I11" s="90" t="str">
        <f>IFERROR(VLOOKUP((TEXT(I$1,"j/m")&amp;" - "&amp;$A11&amp;" _ "&amp;$B11),repartition_anim[],2,FALSE),"")</f>
        <v/>
      </c>
      <c r="J11" s="24"/>
      <c r="K11" s="24"/>
      <c r="L11" s="24"/>
      <c r="M11" s="24"/>
    </row>
    <row r="12" spans="1:14" ht="12.75">
      <c r="A12" s="24" t="s">
        <v>57</v>
      </c>
      <c r="B12" s="24">
        <v>3</v>
      </c>
      <c r="C12" s="24" t="s">
        <v>55</v>
      </c>
      <c r="D12" s="65">
        <v>0.11458333333333333</v>
      </c>
      <c r="E12" s="90" t="str">
        <f>IFERROR(VLOOKUP((TEXT(E$1,"j/m")&amp;" - "&amp;$A12&amp;" _ "&amp;$B12),repartition_anim[],3,FALSE),"")</f>
        <v/>
      </c>
      <c r="F12" s="90" t="str">
        <f>IFERROR(VLOOKUP((TEXT(F$1,"j/m")&amp;" - "&amp;$A12&amp;" _ "&amp;$B12),repartition_anim[],3,FALSE),"")</f>
        <v/>
      </c>
      <c r="G12" s="90">
        <f>IFERROR(VLOOKUP((TEXT(G$1,"j/m")&amp;" - "&amp;$A12&amp;" _ "&amp;$B12),repartition_anim[],3,FALSE),"")</f>
        <v>0</v>
      </c>
      <c r="H12" s="90" t="str">
        <f>IFERROR(VLOOKUP((TEXT(H$1,"j/m")&amp;" - "&amp;$A12&amp;" _ "&amp;$B12),repartition_anim[],3,FALSE),"")</f>
        <v/>
      </c>
      <c r="I12" s="90" t="str">
        <f>IFERROR(VLOOKUP((TEXT(I$1,"j/m")&amp;" - "&amp;$A12&amp;" _ "&amp;$B12),repartition_anim[],3,FALSE),"")</f>
        <v/>
      </c>
      <c r="J12" s="24"/>
      <c r="K12" s="24"/>
      <c r="L12" s="24"/>
      <c r="M12" s="24"/>
    </row>
    <row r="13" spans="1:14" ht="12.75">
      <c r="A13" s="24" t="s">
        <v>57</v>
      </c>
      <c r="B13" s="24">
        <v>3</v>
      </c>
      <c r="C13" s="24" t="s">
        <v>55</v>
      </c>
      <c r="D13" s="65">
        <v>0.11458333333333333</v>
      </c>
      <c r="E13" s="90" t="str">
        <f>IFERROR(VLOOKUP((TEXT(E$1,"j/m")&amp;" - "&amp;$A13&amp;" _ "&amp;$B13),repartition_anim[],4,FALSE),"")</f>
        <v/>
      </c>
      <c r="F13" s="90" t="str">
        <f>IFERROR(VLOOKUP((TEXT(F$1,"j/m")&amp;" - "&amp;$A13&amp;" _ "&amp;$B13),repartition_anim[],4,FALSE),"")</f>
        <v/>
      </c>
      <c r="G13" s="90">
        <f>IFERROR(VLOOKUP((TEXT(G$1,"j/m")&amp;" - "&amp;$A13&amp;" _ "&amp;$B13),repartition_anim[],4,FALSE),"")</f>
        <v>0</v>
      </c>
      <c r="H13" s="90" t="str">
        <f>IFERROR(VLOOKUP((TEXT(H$1,"j/m")&amp;" - "&amp;$A13&amp;" _ "&amp;$B13),repartition_anim[],4,FALSE),"")</f>
        <v/>
      </c>
      <c r="I13" s="90" t="str">
        <f>IFERROR(VLOOKUP((TEXT(I$1,"j/m")&amp;" - "&amp;$A13&amp;" _ "&amp;$B13),repartition_anim[],4,FALSE),"")</f>
        <v/>
      </c>
      <c r="J13" s="24"/>
      <c r="K13" s="24"/>
      <c r="L13" s="24"/>
      <c r="M13" s="24"/>
    </row>
    <row r="14" spans="1:14" ht="12.75">
      <c r="A14" s="24" t="s">
        <v>57</v>
      </c>
      <c r="B14" s="24">
        <v>3</v>
      </c>
      <c r="C14" s="24" t="s">
        <v>55</v>
      </c>
      <c r="D14" s="65">
        <v>0.11458333333333333</v>
      </c>
      <c r="E14" s="90" t="str">
        <f>IFERROR(VLOOKUP((TEXT(E$1,"j/m")&amp;" - "&amp;$A14&amp;" _ "&amp;$B14),repartition_anim[],5,FALSE)," ")</f>
        <v xml:space="preserve"> </v>
      </c>
      <c r="F14" s="90" t="str">
        <f>IFERROR(VLOOKUP((TEXT(F$1,"j/m")&amp;" - "&amp;$A14&amp;" _ "&amp;$B14),repartition_anim[],5,FALSE)," ")</f>
        <v xml:space="preserve"> </v>
      </c>
      <c r="G14" s="90">
        <f>IFERROR(VLOOKUP((TEXT(G$1,"j/m")&amp;" - "&amp;$A14&amp;" _ "&amp;$B14),repartition_anim[],5,FALSE)," ")</f>
        <v>0</v>
      </c>
      <c r="H14" s="90" t="str">
        <f>IFERROR(VLOOKUP((TEXT(H$1,"j/m")&amp;" - "&amp;$A14&amp;" _ "&amp;$B14),repartition_anim[],5,FALSE)," ")</f>
        <v xml:space="preserve"> </v>
      </c>
      <c r="I14" s="90" t="str">
        <f>IFERROR(VLOOKUP((TEXT(I$1,"j/m")&amp;" - "&amp;$A14&amp;" _ "&amp;$B14),repartition_anim[],5,FALSE)," ")</f>
        <v xml:space="preserve"> </v>
      </c>
      <c r="J14" s="24"/>
      <c r="K14" s="24"/>
      <c r="L14" s="24"/>
      <c r="M14" s="24"/>
    </row>
    <row r="15" spans="1:14" ht="15">
      <c r="A15" s="72" t="s">
        <v>56</v>
      </c>
      <c r="B15" s="72">
        <v>1</v>
      </c>
      <c r="C15" s="24" t="s">
        <v>55</v>
      </c>
      <c r="D15" s="64">
        <v>8.3333333333333329E-2</v>
      </c>
      <c r="E15" s="90" t="str">
        <f>IFERROR(VLOOKUP((TEXT(E$1,"j/m")&amp;" - "&amp;$A15&amp;" _ "&amp;B15),repartition_anim[],2,FALSE),"")</f>
        <v/>
      </c>
      <c r="F15" s="90" t="str">
        <f>IFERROR(VLOOKUP((TEXT(F$1,"j/m")&amp;" - "&amp;$A15&amp;" _ "&amp;C15),repartition_anim[],2,FALSE),"")</f>
        <v/>
      </c>
      <c r="G15" s="90" t="str">
        <f>IFERROR(VLOOKUP((TEXT(G$1,"j/m")&amp;" - "&amp;$A15&amp;" _ "&amp;D15),repartition_anim[],2,FALSE),"")</f>
        <v/>
      </c>
      <c r="H15" s="90" t="str">
        <f>IFERROR(VLOOKUP((TEXT(H$1,"j/m")&amp;" - "&amp;$A15&amp;" _ "&amp;E15),repartition_anim[],2,FALSE),"")</f>
        <v/>
      </c>
      <c r="I15" s="90" t="str">
        <f>IFERROR(VLOOKUP((TEXT(I$1,"j/m")&amp;" - "&amp;$A15&amp;" _ "&amp;F15),repartition_anim[],2,FALSE),"")</f>
        <v/>
      </c>
      <c r="J15" s="24"/>
      <c r="K15" s="24"/>
      <c r="L15" s="24"/>
      <c r="M15" s="24"/>
    </row>
    <row r="16" spans="1:14" ht="12.75">
      <c r="A16" s="28" t="s">
        <v>52</v>
      </c>
      <c r="B16" s="28">
        <v>1</v>
      </c>
      <c r="C16" s="28" t="s">
        <v>53</v>
      </c>
      <c r="D16" s="64">
        <v>8.3333333333333329E-2</v>
      </c>
      <c r="E16" s="90" t="str">
        <f>IFERROR(VLOOKUP((TEXT(E$1,"j/m")&amp;" - "&amp;$A16&amp;" _ "&amp;$B16),repartition_anim[],2,FALSE),"")</f>
        <v>laëtitia</v>
      </c>
      <c r="F16" s="90" t="str">
        <f>IFERROR(VLOOKUP((TEXT(F$1,"j/m")&amp;" - "&amp;$A16&amp;" _ "&amp;$B16),repartition_anim[],2,FALSE),"")</f>
        <v/>
      </c>
      <c r="G16" s="90" t="str">
        <f>IFERROR(VLOOKUP((TEXT(G$1,"j/m")&amp;" - "&amp;$A16&amp;" _ "&amp;$B16),repartition_anim[],2,FALSE),"")</f>
        <v>guillaume</v>
      </c>
      <c r="H16" s="90" t="str">
        <f>IFERROR(VLOOKUP((TEXT(H$1,"j/m")&amp;" - "&amp;$A16&amp;" _ "&amp;$B16),repartition_anim[],2,FALSE),"")</f>
        <v/>
      </c>
      <c r="I16" s="90" t="str">
        <f>IFERROR(VLOOKUP((TEXT(I$1,"j/m")&amp;" - "&amp;$A16&amp;" _ "&amp;$B16),repartition_anim[],2,FALSE),"")</f>
        <v>Benjamin</v>
      </c>
      <c r="J16" s="24"/>
      <c r="K16" s="24"/>
      <c r="L16" s="24"/>
      <c r="M16" s="24"/>
    </row>
    <row r="17" spans="1:13" ht="12.75">
      <c r="A17" s="28" t="s">
        <v>52</v>
      </c>
      <c r="B17" s="28">
        <v>1</v>
      </c>
      <c r="C17" s="28" t="s">
        <v>51</v>
      </c>
      <c r="D17" s="64">
        <v>5.2083333333333336E-2</v>
      </c>
      <c r="E17" s="90" t="str">
        <f>IFERROR(VLOOKUP((TEXT(E$1,"j/m")&amp;" - "&amp;$A17&amp;" _ "&amp;$B17),repartition_anim[],3,FALSE),"")</f>
        <v>Clara</v>
      </c>
      <c r="F17" s="90" t="str">
        <f>IFERROR(VLOOKUP((TEXT(F$1,"j/m")&amp;" - "&amp;$A17&amp;" _ "&amp;$B17),repartition_anim[],3,FALSE),"")</f>
        <v/>
      </c>
      <c r="G17" s="90" t="str">
        <f>IFERROR(VLOOKUP((TEXT(G$1,"j/m")&amp;" - "&amp;$A17&amp;" _ "&amp;$B17),repartition_anim[],3,FALSE),"")</f>
        <v>Benjamin</v>
      </c>
      <c r="H17" s="90" t="str">
        <f>IFERROR(VLOOKUP((TEXT(H$1,"j/m")&amp;" - "&amp;$A17&amp;" _ "&amp;$B17),repartition_anim[],3,FALSE),"")</f>
        <v/>
      </c>
      <c r="I17" s="90" t="str">
        <f>IFERROR(VLOOKUP((TEXT(I$1,"j/m")&amp;" - "&amp;$A17&amp;" _ "&amp;$B17),repartition_anim[],3,FALSE),"")</f>
        <v>laëtitia</v>
      </c>
      <c r="J17" s="24"/>
      <c r="K17" s="24"/>
      <c r="L17" s="24"/>
      <c r="M17" s="24"/>
    </row>
    <row r="18" spans="1:13" ht="12.75">
      <c r="A18" s="28" t="s">
        <v>52</v>
      </c>
      <c r="B18" s="28">
        <v>1</v>
      </c>
      <c r="C18" s="28" t="s">
        <v>51</v>
      </c>
      <c r="D18" s="64">
        <v>5.2083333333333336E-2</v>
      </c>
      <c r="E18" s="90">
        <f>IFERROR(VLOOKUP((TEXT(E$1,"j/m")&amp;" - "&amp;$A18&amp;" _ "&amp;$B18),repartition_anim[],4,FALSE),"")</f>
        <v>0</v>
      </c>
      <c r="F18" s="90" t="str">
        <f>IFERROR(VLOOKUP((TEXT(F$1,"j/m")&amp;" - "&amp;$A18&amp;" _ "&amp;$B18),repartition_anim[],4,FALSE),"")</f>
        <v/>
      </c>
      <c r="G18" s="90">
        <f>IFERROR(VLOOKUP((TEXT(G$1,"j/m")&amp;" - "&amp;$A18&amp;" _ "&amp;$B18),repartition_anim[],4,FALSE),"")</f>
        <v>0</v>
      </c>
      <c r="H18" s="90" t="str">
        <f>IFERROR(VLOOKUP((TEXT(H$1,"j/m")&amp;" - "&amp;$A18&amp;" _ "&amp;$B18),repartition_anim[],4,FALSE),"")</f>
        <v/>
      </c>
      <c r="I18" s="90">
        <f>IFERROR(VLOOKUP((TEXT(I$1,"j/m")&amp;" - "&amp;$A18&amp;" _ "&amp;$B18),repartition_anim[],4,FALSE),"")</f>
        <v>0</v>
      </c>
      <c r="J18" s="24"/>
      <c r="K18" s="24"/>
      <c r="L18" s="24"/>
      <c r="M18" s="24"/>
    </row>
    <row r="19" spans="1:13" ht="12.75">
      <c r="A19" s="28" t="s">
        <v>52</v>
      </c>
      <c r="B19" s="28">
        <v>1</v>
      </c>
      <c r="C19" s="28" t="s">
        <v>51</v>
      </c>
      <c r="D19" s="64">
        <v>5.2083333333333336E-2</v>
      </c>
      <c r="E19" s="90">
        <f>IFERROR(VLOOKUP((TEXT(E$1,"j/m")&amp;" - "&amp;$A19&amp;" _ "&amp;$B19),repartition_anim[],5,FALSE)," ")</f>
        <v>0</v>
      </c>
      <c r="F19" s="90" t="str">
        <f>IFERROR(VLOOKUP((TEXT(F$1,"j/m")&amp;" - "&amp;$A19&amp;" _ "&amp;$B19),repartition_anim[],5,FALSE)," ")</f>
        <v xml:space="preserve"> </v>
      </c>
      <c r="G19" s="90">
        <f>IFERROR(VLOOKUP((TEXT(G$1,"j/m")&amp;" - "&amp;$A19&amp;" _ "&amp;$B19),repartition_anim[],5,FALSE)," ")</f>
        <v>0</v>
      </c>
      <c r="H19" s="90" t="str">
        <f>IFERROR(VLOOKUP((TEXT(H$1,"j/m")&amp;" - "&amp;$A19&amp;" _ "&amp;$B19),repartition_anim[],5,FALSE)," ")</f>
        <v xml:space="preserve"> </v>
      </c>
      <c r="I19" s="90">
        <f>IFERROR(VLOOKUP((TEXT(I$1,"j/m")&amp;" - "&amp;$A19&amp;" _ "&amp;$B19),repartition_anim[],5,FALSE)," ")</f>
        <v>0</v>
      </c>
      <c r="J19" s="24"/>
      <c r="K19" s="24"/>
      <c r="L19" s="24"/>
      <c r="M19" s="24"/>
    </row>
    <row r="20" spans="1:13" ht="12.75">
      <c r="A20" s="28" t="s">
        <v>52</v>
      </c>
      <c r="B20" s="28">
        <v>1</v>
      </c>
      <c r="C20" s="28" t="s">
        <v>51</v>
      </c>
      <c r="D20" s="64">
        <v>5.2083333333333336E-2</v>
      </c>
      <c r="E20" s="90"/>
      <c r="F20" s="90"/>
      <c r="G20" s="90"/>
      <c r="H20" s="90"/>
      <c r="I20" s="90"/>
      <c r="J20" s="24"/>
      <c r="K20" s="24"/>
      <c r="L20" s="24"/>
      <c r="M20" s="24"/>
    </row>
    <row r="21" spans="1:13" ht="12.75">
      <c r="A21" s="24" t="s">
        <v>50</v>
      </c>
      <c r="B21" s="24">
        <v>1</v>
      </c>
      <c r="C21" s="24" t="s">
        <v>48</v>
      </c>
      <c r="D21" s="64"/>
      <c r="E21" s="90" t="str">
        <f>IFERROR(VLOOKUP((TEXT(E$1,"j/m")&amp;" - "&amp;$A21&amp;" _ "&amp;$B21),repartition_anim[],2,FALSE),"")</f>
        <v>guillaume</v>
      </c>
      <c r="F21" s="90" t="str">
        <f>IFERROR(VLOOKUP((TEXT(F$1,"j/m")&amp;" - "&amp;$A21&amp;" _ "&amp;$B21),repartition_anim[],2,FALSE),"")</f>
        <v/>
      </c>
      <c r="G21" s="90" t="str">
        <f>IFERROR(VLOOKUP((TEXT(G$1,"j/m")&amp;" - "&amp;$A21&amp;" _ "&amp;$B21),repartition_anim[],2,FALSE),"")</f>
        <v>laëtitia</v>
      </c>
      <c r="H21" s="90" t="str">
        <f>IFERROR(VLOOKUP((TEXT(H$1,"j/m")&amp;" - "&amp;$A21&amp;" _ "&amp;$B21),repartition_anim[],2,FALSE),"")</f>
        <v>Clara</v>
      </c>
      <c r="I21" s="90" t="str">
        <f>IFERROR(VLOOKUP((TEXT(I$1,"j/m")&amp;" - "&amp;$A21&amp;" _ "&amp;$B21),repartition_anim[],2,FALSE),"")</f>
        <v/>
      </c>
      <c r="J21" s="24"/>
      <c r="K21" s="24"/>
      <c r="L21" s="24"/>
      <c r="M21" s="24"/>
    </row>
    <row r="22" spans="1:13" ht="12.75">
      <c r="A22" s="24" t="s">
        <v>50</v>
      </c>
      <c r="B22" s="24">
        <v>1</v>
      </c>
      <c r="C22" s="24" t="s">
        <v>48</v>
      </c>
      <c r="D22" s="64"/>
      <c r="E22" s="90">
        <f>IFERROR(VLOOKUP((TEXT(E$1,"j/m")&amp;" - "&amp;$A22&amp;" _ "&amp;$B22),repartition_anim[],3,FALSE),"")</f>
        <v>0</v>
      </c>
      <c r="F22" s="90" t="str">
        <f>IFERROR(VLOOKUP((TEXT(F$1,"j/m")&amp;" - "&amp;$A22&amp;" _ "&amp;$B22),repartition_anim[],3,FALSE),"")</f>
        <v/>
      </c>
      <c r="G22" s="90">
        <f>IFERROR(VLOOKUP((TEXT(G$1,"j/m")&amp;" - "&amp;$A22&amp;" _ "&amp;$B22),repartition_anim[],3,FALSE),"")</f>
        <v>0</v>
      </c>
      <c r="H22" s="90" t="str">
        <f>IFERROR(VLOOKUP((TEXT(H$1,"j/m")&amp;" - "&amp;$A22&amp;" _ "&amp;$B22),repartition_anim[],3,FALSE),"")</f>
        <v>Guillaume</v>
      </c>
      <c r="I22" s="90" t="str">
        <f>IFERROR(VLOOKUP((TEXT(I$1,"j/m")&amp;" - "&amp;$A22&amp;" _ "&amp;$B22),repartition_anim[],3,FALSE),"")</f>
        <v/>
      </c>
      <c r="J22" s="24"/>
      <c r="K22" s="24"/>
      <c r="L22" s="24"/>
      <c r="M22" s="24"/>
    </row>
    <row r="23" spans="1:13" ht="12.75">
      <c r="A23" s="24" t="s">
        <v>50</v>
      </c>
      <c r="B23" s="24">
        <v>1</v>
      </c>
      <c r="C23" s="24" t="s">
        <v>48</v>
      </c>
      <c r="D23" s="64"/>
      <c r="E23" s="90">
        <f>IFERROR(VLOOKUP((TEXT(E$1,"j/m")&amp;" - "&amp;$A23&amp;" _ "&amp;$B23),repartition_anim[],4,FALSE),"")</f>
        <v>0</v>
      </c>
      <c r="F23" s="90" t="str">
        <f>IFERROR(VLOOKUP((TEXT(F$1,"j/m")&amp;" - "&amp;$A23&amp;" _ "&amp;$B23),repartition_anim[],4,FALSE),"")</f>
        <v/>
      </c>
      <c r="G23" s="90">
        <f>IFERROR(VLOOKUP((TEXT(G$1,"j/m")&amp;" - "&amp;$A23&amp;" _ "&amp;$B23),repartition_anim[],4,FALSE),"")</f>
        <v>0</v>
      </c>
      <c r="H23" s="90" t="str">
        <f>IFERROR(VLOOKUP((TEXT(H$1,"j/m")&amp;" - "&amp;$A23&amp;" _ "&amp;$B23),repartition_anim[],4,FALSE),"")</f>
        <v>laëtitia</v>
      </c>
      <c r="I23" s="90" t="str">
        <f>IFERROR(VLOOKUP((TEXT(I$1,"j/m")&amp;" - "&amp;$A23&amp;" _ "&amp;$B23),repartition_anim[],4,FALSE),"")</f>
        <v/>
      </c>
      <c r="J23" s="24"/>
      <c r="K23" s="24"/>
      <c r="L23" s="24"/>
      <c r="M23" s="24"/>
    </row>
    <row r="24" spans="1:13" ht="12.75">
      <c r="A24" s="24" t="s">
        <v>50</v>
      </c>
      <c r="B24" s="24">
        <v>1</v>
      </c>
      <c r="C24" s="24" t="s">
        <v>107</v>
      </c>
      <c r="D24" s="64"/>
      <c r="E24" s="90">
        <f>IFERROR(VLOOKUP((TEXT(E$1,"j/m")&amp;" - "&amp;$A24&amp;" _ "&amp;$B24),repartition_anim[],5,FALSE)," ")</f>
        <v>0</v>
      </c>
      <c r="F24" s="90" t="str">
        <f>IFERROR(VLOOKUP((TEXT(F$1,"j/m")&amp;" - "&amp;$A24&amp;" _ "&amp;$B24),repartition_anim[],5,FALSE)," ")</f>
        <v xml:space="preserve"> </v>
      </c>
      <c r="G24" s="90">
        <f>IFERROR(VLOOKUP((TEXT(G$1,"j/m")&amp;" - "&amp;$A24&amp;" _ "&amp;$B24),repartition_anim[],5,FALSE)," ")</f>
        <v>0</v>
      </c>
      <c r="H24" s="90">
        <f>IFERROR(VLOOKUP((TEXT(H$1,"j/m")&amp;" - "&amp;$A24&amp;" _ "&amp;$B24),repartition_anim[],5,FALSE)," ")</f>
        <v>0</v>
      </c>
      <c r="I24" s="90" t="str">
        <f>IFERROR(VLOOKUP((TEXT(I$1,"j/m")&amp;" - "&amp;$A24&amp;" _ "&amp;$B24),repartition_anim[],5,FALSE)," ")</f>
        <v xml:space="preserve"> </v>
      </c>
      <c r="J24" s="24"/>
      <c r="K24" s="24"/>
      <c r="L24" s="24"/>
      <c r="M24" s="24"/>
    </row>
    <row r="25" spans="1:13" ht="12.75">
      <c r="A25" s="24" t="s">
        <v>50</v>
      </c>
      <c r="B25" s="24">
        <v>2</v>
      </c>
      <c r="C25" s="24" t="s">
        <v>108</v>
      </c>
      <c r="D25" s="64"/>
      <c r="E25" s="90" t="str">
        <f>IFERROR(VLOOKUP((TEXT(E$1,"j/m")&amp;" - "&amp;$A25&amp;" _ "&amp;$B25),repartition_anim[],2,FALSE),"")</f>
        <v>Benjamin</v>
      </c>
      <c r="F25" s="90" t="str">
        <f>IFERROR(VLOOKUP((TEXT(F$1,"j/m")&amp;" - "&amp;$A25&amp;" _ "&amp;$B25),repartition_anim[],2,FALSE),"")</f>
        <v/>
      </c>
      <c r="G25" s="90" t="str">
        <f>IFERROR(VLOOKUP((TEXT(G$1,"j/m")&amp;" - "&amp;$A25&amp;" _ "&amp;$B25),repartition_anim[],2,FALSE),"")</f>
        <v>Benjamin</v>
      </c>
      <c r="H25" s="90" t="str">
        <f>IFERROR(VLOOKUP((TEXT(H$1,"j/m")&amp;" - "&amp;$A25&amp;" _ "&amp;$B25),repartition_anim[],2,FALSE),"")</f>
        <v/>
      </c>
      <c r="I25" s="90" t="str">
        <f>IFERROR(VLOOKUP((TEXT(I$1,"j/m")&amp;" - "&amp;$A25&amp;" _ "&amp;$B25),repartition_anim[],2,FALSE),"")</f>
        <v/>
      </c>
      <c r="J25" s="24"/>
      <c r="K25" s="24"/>
      <c r="L25" s="24"/>
      <c r="M25" s="24"/>
    </row>
    <row r="26" spans="1:13" ht="12.75">
      <c r="A26" s="24" t="s">
        <v>50</v>
      </c>
      <c r="B26" s="24">
        <v>2</v>
      </c>
      <c r="C26" s="24" t="s">
        <v>109</v>
      </c>
      <c r="D26" s="64"/>
      <c r="E26" s="90" t="str">
        <f>IFERROR(VLOOKUP((TEXT(E$1,"j/m")&amp;" - "&amp;$A26&amp;" _ "&amp;$B26),repartition_anim[],3,FALSE),"")</f>
        <v>Clara</v>
      </c>
      <c r="F26" s="90" t="str">
        <f>IFERROR(VLOOKUP((TEXT(F$1,"j/m")&amp;" - "&amp;$A26&amp;" _ "&amp;$B26),repartition_anim[],3,FALSE),"")</f>
        <v/>
      </c>
      <c r="G26" s="90" t="str">
        <f>IFERROR(VLOOKUP((TEXT(G$1,"j/m")&amp;" - "&amp;$A26&amp;" _ "&amp;$B26),repartition_anim[],3,FALSE),"")</f>
        <v>clara</v>
      </c>
      <c r="H26" s="90" t="str">
        <f>IFERROR(VLOOKUP((TEXT(H$1,"j/m")&amp;" - "&amp;$A26&amp;" _ "&amp;$B26),repartition_anim[],3,FALSE),"")</f>
        <v/>
      </c>
      <c r="I26" s="90" t="str">
        <f>IFERROR(VLOOKUP((TEXT(I$1,"j/m")&amp;" - "&amp;$A26&amp;" _ "&amp;$B26),repartition_anim[],3,FALSE),"")</f>
        <v/>
      </c>
      <c r="J26" s="24"/>
      <c r="K26" s="24"/>
      <c r="L26" s="24"/>
      <c r="M26" s="24"/>
    </row>
    <row r="27" spans="1:13" ht="12.75">
      <c r="A27" s="24" t="s">
        <v>50</v>
      </c>
      <c r="B27" s="24">
        <v>2</v>
      </c>
      <c r="C27" s="24" t="s">
        <v>48</v>
      </c>
      <c r="D27" s="65">
        <v>0.11458333333333333</v>
      </c>
      <c r="E27" s="90">
        <f>IFERROR(VLOOKUP((TEXT(E$1,"j/m")&amp;" - "&amp;$A27&amp;" _ "&amp;$B27),repartition_anim[],4,FALSE),"")</f>
        <v>0</v>
      </c>
      <c r="F27" s="90" t="str">
        <f>IFERROR(VLOOKUP((TEXT(F$1,"j/m")&amp;" - "&amp;$A27&amp;" _ "&amp;$B27),repartition_anim[],4,FALSE),"")</f>
        <v/>
      </c>
      <c r="G27" s="90">
        <f>IFERROR(VLOOKUP((TEXT(G$1,"j/m")&amp;" - "&amp;$A27&amp;" _ "&amp;$B27),repartition_anim[],4,FALSE),"")</f>
        <v>0</v>
      </c>
      <c r="H27" s="90" t="str">
        <f>IFERROR(VLOOKUP((TEXT(H$1,"j/m")&amp;" - "&amp;$A27&amp;" _ "&amp;$B27),repartition_anim[],4,FALSE),"")</f>
        <v/>
      </c>
      <c r="I27" s="90" t="str">
        <f>IFERROR(VLOOKUP((TEXT(I$1,"j/m")&amp;" - "&amp;$A27&amp;" _ "&amp;$B27),repartition_anim[],4,FALSE),"")</f>
        <v/>
      </c>
      <c r="J27" s="24"/>
      <c r="K27" s="24"/>
      <c r="M27" s="24"/>
    </row>
    <row r="28" spans="1:13" ht="12.75">
      <c r="A28" s="24" t="s">
        <v>50</v>
      </c>
      <c r="B28" s="24">
        <v>2</v>
      </c>
      <c r="C28" s="24" t="s">
        <v>48</v>
      </c>
      <c r="D28" s="65">
        <v>0.11458333333333333</v>
      </c>
      <c r="E28" s="90">
        <f>IFERROR(VLOOKUP((TEXT(E$1,"j/m")&amp;" - "&amp;$A28&amp;" _ "&amp;$B28),repartition_anim[],5,FALSE)," ")</f>
        <v>0</v>
      </c>
      <c r="F28" s="90" t="str">
        <f>IFERROR(VLOOKUP((TEXT(F$1,"j/m")&amp;" - "&amp;$A28&amp;" _ "&amp;$B28),repartition_anim[],5,FALSE)," ")</f>
        <v xml:space="preserve"> </v>
      </c>
      <c r="G28" s="90">
        <f>IFERROR(VLOOKUP((TEXT(G$1,"j/m")&amp;" - "&amp;$A28&amp;" _ "&amp;$B28),repartition_anim[],5,FALSE)," ")</f>
        <v>0</v>
      </c>
      <c r="H28" s="90" t="str">
        <f>IFERROR(VLOOKUP((TEXT(H$1,"j/m")&amp;" - "&amp;$A28&amp;" _ "&amp;$B28),repartition_anim[],5,FALSE)," ")</f>
        <v xml:space="preserve"> </v>
      </c>
      <c r="I28" s="90" t="str">
        <f>IFERROR(VLOOKUP((TEXT(I$1,"j/m")&amp;" - "&amp;$A28&amp;" _ "&amp;$B28),repartition_anim[],5,FALSE)," ")</f>
        <v xml:space="preserve"> </v>
      </c>
      <c r="J28" s="24"/>
      <c r="K28" s="24"/>
      <c r="M28" s="24"/>
    </row>
    <row r="29" spans="1:13" ht="12.75">
      <c r="A29" s="24" t="s">
        <v>50</v>
      </c>
      <c r="B29" s="24">
        <v>3</v>
      </c>
      <c r="C29" s="24" t="s">
        <v>48</v>
      </c>
      <c r="D29" s="65">
        <v>0.11458333333333333</v>
      </c>
      <c r="E29" s="90" t="str">
        <f>IFERROR(VLOOKUP((TEXT(E$1,"j/m")&amp;" - "&amp;$A29&amp;" _ "&amp;$B29),repartition_anim[],2,FALSE),"")</f>
        <v/>
      </c>
      <c r="F29" s="90" t="str">
        <f>IFERROR(VLOOKUP((TEXT(F$1,"j/m")&amp;" - "&amp;$A29&amp;" _ "&amp;$B29),repartition_anim[],2,FALSE),"")</f>
        <v/>
      </c>
      <c r="G29" s="90" t="str">
        <f>IFERROR(VLOOKUP((TEXT(G$1,"j/m")&amp;" - "&amp;$A29&amp;" _ "&amp;$B29),repartition_anim[],2,FALSE),"")</f>
        <v/>
      </c>
      <c r="H29" s="90" t="str">
        <f>IFERROR(VLOOKUP((TEXT(H$1,"j/m")&amp;" - "&amp;$A29&amp;" _ "&amp;$B29),repartition_anim[],2,FALSE),"")</f>
        <v/>
      </c>
      <c r="I29" s="90" t="str">
        <f>IFERROR(VLOOKUP((TEXT(I$1,"j/m")&amp;" - "&amp;$A29&amp;" _ "&amp;$B29),repartition_anim[],2,FALSE),"")</f>
        <v/>
      </c>
      <c r="J29" s="24"/>
      <c r="K29" s="24"/>
      <c r="M29" s="24"/>
    </row>
    <row r="30" spans="1:13" ht="12.75">
      <c r="A30" s="24" t="s">
        <v>50</v>
      </c>
      <c r="B30" s="24">
        <v>3</v>
      </c>
      <c r="C30" s="24" t="s">
        <v>48</v>
      </c>
      <c r="D30" s="65">
        <v>0.11458333333333333</v>
      </c>
      <c r="E30" s="90" t="str">
        <f>IFERROR(VLOOKUP((TEXT(E$1,"j/m")&amp;" - "&amp;$A30&amp;" _ "&amp;$B30),repartition_anim[],3,FALSE),"")</f>
        <v/>
      </c>
      <c r="F30" s="90" t="str">
        <f>IFERROR(VLOOKUP((TEXT(F$1,"j/m")&amp;" - "&amp;$A30&amp;" _ "&amp;$B30),repartition_anim[],3,FALSE),"")</f>
        <v/>
      </c>
      <c r="G30" s="90" t="str">
        <f>IFERROR(VLOOKUP((TEXT(G$1,"j/m")&amp;" - "&amp;$A30&amp;" _ "&amp;$B30),repartition_anim[],3,FALSE),"")</f>
        <v/>
      </c>
      <c r="H30" s="90" t="str">
        <f>IFERROR(VLOOKUP((TEXT(H$1,"j/m")&amp;" - "&amp;$A30&amp;" _ "&amp;$B30),repartition_anim[],3,FALSE),"")</f>
        <v/>
      </c>
      <c r="I30" s="90" t="str">
        <f>IFERROR(VLOOKUP((TEXT(I$1,"j/m")&amp;" - "&amp;$A30&amp;" _ "&amp;$B30),repartition_anim[],3,FALSE),"")</f>
        <v/>
      </c>
      <c r="J30" s="24"/>
      <c r="K30" s="24"/>
      <c r="M30" s="24"/>
    </row>
    <row r="31" spans="1:13" ht="12.75">
      <c r="A31" s="24" t="s">
        <v>50</v>
      </c>
      <c r="B31" s="24">
        <v>3</v>
      </c>
      <c r="C31" s="24" t="s">
        <v>48</v>
      </c>
      <c r="D31" s="65">
        <v>0.11458333333333333</v>
      </c>
      <c r="E31" s="90" t="str">
        <f>IFERROR(VLOOKUP((TEXT(E$1,"j/m")&amp;" - "&amp;$A31&amp;" _ "&amp;$B31),repartition_anim[],4,FALSE),"")</f>
        <v/>
      </c>
      <c r="F31" s="90" t="str">
        <f>IFERROR(VLOOKUP((TEXT(F$1,"j/m")&amp;" - "&amp;$A31&amp;" _ "&amp;$B31),repartition_anim[],4,FALSE),"")</f>
        <v/>
      </c>
      <c r="G31" s="90" t="str">
        <f>IFERROR(VLOOKUP((TEXT(G$1,"j/m")&amp;" - "&amp;$A31&amp;" _ "&amp;$B31),repartition_anim[],4,FALSE),"")</f>
        <v/>
      </c>
      <c r="H31" s="90" t="str">
        <f>IFERROR(VLOOKUP((TEXT(H$1,"j/m")&amp;" - "&amp;$A31&amp;" _ "&amp;$B31),repartition_anim[],4,FALSE),"")</f>
        <v/>
      </c>
      <c r="I31" s="90" t="str">
        <f>IFERROR(VLOOKUP((TEXT(I$1,"j/m")&amp;" - "&amp;$A31&amp;" _ "&amp;$B31),repartition_anim[],4,FALSE),"")</f>
        <v/>
      </c>
      <c r="J31" s="24"/>
      <c r="K31" s="24"/>
      <c r="M31" s="24"/>
    </row>
    <row r="32" spans="1:13" ht="12.75">
      <c r="A32" s="24" t="s">
        <v>50</v>
      </c>
      <c r="B32" s="24">
        <v>3</v>
      </c>
      <c r="C32" s="24"/>
      <c r="D32" s="65">
        <v>0.11458333333333333</v>
      </c>
      <c r="E32" s="90" t="str">
        <f>IFERROR(VLOOKUP((TEXT(E$1,"j/m")&amp;" - "&amp;$A32&amp;" _ "&amp;$B32),repartition_anim[],5,FALSE)," ")</f>
        <v xml:space="preserve"> </v>
      </c>
      <c r="F32" s="90" t="str">
        <f>IFERROR(VLOOKUP((TEXT(F$1,"j/m")&amp;" - "&amp;$A32&amp;" _ "&amp;$B32),repartition_anim[],5,FALSE)," ")</f>
        <v xml:space="preserve"> </v>
      </c>
      <c r="G32" s="90" t="str">
        <f>IFERROR(VLOOKUP((TEXT(G$1,"j/m")&amp;" - "&amp;$A32&amp;" _ "&amp;$B32),repartition_anim[],5,FALSE)," ")</f>
        <v xml:space="preserve"> </v>
      </c>
      <c r="H32" s="90" t="str">
        <f>IFERROR(VLOOKUP((TEXT(H$1,"j/m")&amp;" - "&amp;$A32&amp;" _ "&amp;$B32),repartition_anim[],5,FALSE)," ")</f>
        <v xml:space="preserve"> </v>
      </c>
      <c r="I32" s="90" t="str">
        <f>IFERROR(VLOOKUP((TEXT(I$1,"j/m")&amp;" - "&amp;$A32&amp;" _ "&amp;$B32),repartition_anim[],5,FALSE)," ")</f>
        <v xml:space="preserve"> </v>
      </c>
      <c r="J32" s="24"/>
      <c r="K32" s="24"/>
      <c r="M32" s="24"/>
    </row>
    <row r="33" spans="1:13" ht="12.75">
      <c r="A33" s="24" t="s">
        <v>49</v>
      </c>
      <c r="B33" s="24">
        <v>1</v>
      </c>
      <c r="C33" s="24" t="s">
        <v>48</v>
      </c>
      <c r="D33" s="65">
        <v>8.3333333333333329E-2</v>
      </c>
      <c r="E33" s="90"/>
      <c r="F33" s="90"/>
      <c r="G33" s="90"/>
      <c r="H33" s="90"/>
      <c r="I33" s="90"/>
      <c r="J33" s="24"/>
      <c r="K33" s="24"/>
    </row>
    <row r="34" spans="1:13" ht="12.75">
      <c r="A34" s="28" t="s">
        <v>47</v>
      </c>
      <c r="B34" s="28">
        <v>1</v>
      </c>
      <c r="C34" s="28" t="s">
        <v>46</v>
      </c>
      <c r="D34" s="64">
        <v>9.375E-2</v>
      </c>
      <c r="E34" s="90" t="str">
        <f>IFERROR(VLOOKUP((TEXT(E$1,"j/m")&amp;" - "&amp;$A34&amp;" _ "&amp;$B34),repartition_anim[],2,FALSE),"")</f>
        <v>Clara</v>
      </c>
      <c r="F34" s="90" t="str">
        <f>IFERROR(VLOOKUP((TEXT(F$1,"j/m")&amp;" - "&amp;$A34&amp;" _ "&amp;$B34),repartition_anim[],2,FALSE),"")</f>
        <v>laëtitia</v>
      </c>
      <c r="G34" s="90" t="str">
        <f>IFERROR(VLOOKUP((TEXT(G$1,"j/m")&amp;" - "&amp;$A34&amp;" _ "&amp;$B34),repartition_anim[],2,FALSE),"")</f>
        <v>Benjamin</v>
      </c>
      <c r="H34" s="90" t="str">
        <f>IFERROR(VLOOKUP((TEXT(H$1,"j/m")&amp;" - "&amp;$A34&amp;" _ "&amp;$B34),repartition_anim[],2,FALSE),"")</f>
        <v>Guillaume</v>
      </c>
      <c r="I34" s="90" t="str">
        <f>IFERROR(VLOOKUP((TEXT(I$1,"j/m")&amp;" - "&amp;$A34&amp;" _ "&amp;$B34),repartition_anim[],2,FALSE),"")</f>
        <v>Clara</v>
      </c>
      <c r="J34" s="24"/>
      <c r="K34" s="24"/>
    </row>
    <row r="35" spans="1:13" ht="12.75">
      <c r="A35" s="24"/>
      <c r="B35" s="24"/>
      <c r="C35" s="24"/>
      <c r="D35" s="65"/>
      <c r="E35" s="90"/>
      <c r="F35" s="90"/>
      <c r="G35" s="90"/>
      <c r="H35" s="90"/>
      <c r="I35" s="90"/>
      <c r="J35" s="24"/>
      <c r="K35" s="24"/>
    </row>
    <row r="36" spans="1:13" ht="12.75">
      <c r="A36" s="24" t="s">
        <v>45</v>
      </c>
      <c r="B36" s="24">
        <v>1</v>
      </c>
      <c r="C36" s="24" t="s">
        <v>44</v>
      </c>
      <c r="D36" s="66">
        <v>9.375E-2</v>
      </c>
      <c r="E36" s="90" t="str">
        <f>IFERROR(VLOOKUP((TEXT(E$1,"j/m")&amp;" - "&amp;$A36&amp;" _ "&amp;$B36),repartition_anim[],2,FALSE),"")</f>
        <v/>
      </c>
      <c r="F36" s="90" t="str">
        <f>IFERROR(VLOOKUP((TEXT(F$1,"j/m")&amp;" - "&amp;$A36&amp;" _ "&amp;$B36),repartition_anim[],2,FALSE),"")</f>
        <v/>
      </c>
      <c r="G36" s="90" t="str">
        <f>IFERROR(VLOOKUP((TEXT(G$1,"j/m")&amp;" - "&amp;$A36&amp;" _ "&amp;$B36),repartition_anim[],2,FALSE),"")</f>
        <v>guillaume</v>
      </c>
      <c r="H36" s="90" t="str">
        <f>IFERROR(VLOOKUP((TEXT(H$1,"j/m")&amp;" - "&amp;$A36&amp;" _ "&amp;$B36),repartition_anim[],2,FALSE),"")</f>
        <v/>
      </c>
      <c r="I36" s="90" t="str">
        <f>IFERROR(VLOOKUP((TEXT(I$1,"j/m")&amp;" - "&amp;$A36&amp;" _ "&amp;$B36),repartition_anim[],2,FALSE),"")</f>
        <v/>
      </c>
      <c r="J36" s="24"/>
      <c r="K36" s="24"/>
    </row>
    <row r="37" spans="1:13" ht="12.75">
      <c r="A37" s="24" t="s">
        <v>45</v>
      </c>
      <c r="B37" s="24">
        <v>1</v>
      </c>
      <c r="C37" s="24" t="s">
        <v>44</v>
      </c>
      <c r="D37" s="66">
        <v>9.375E-2</v>
      </c>
      <c r="E37" s="90" t="str">
        <f>IFERROR(VLOOKUP((TEXT(E$1,"j/m")&amp;" - "&amp;$A37&amp;" _ "&amp;$B37),repartition_anim[],3,FALSE),"")</f>
        <v/>
      </c>
      <c r="F37" s="90" t="str">
        <f>IFERROR(VLOOKUP((TEXT(F$1,"j/m")&amp;" - "&amp;$A37&amp;" _ "&amp;$B37),repartition_anim[],3,FALSE),"")</f>
        <v/>
      </c>
      <c r="G37" s="90" t="str">
        <f>IFERROR(VLOOKUP((TEXT(G$1,"j/m")&amp;" - "&amp;$A37&amp;" _ "&amp;$B37),repartition_anim[],3,FALSE),"")</f>
        <v>Benjamin</v>
      </c>
      <c r="H37" s="90" t="str">
        <f>IFERROR(VLOOKUP((TEXT(H$1,"j/m")&amp;" - "&amp;$A37&amp;" _ "&amp;$B37),repartition_anim[],3,FALSE),"")</f>
        <v/>
      </c>
      <c r="I37" s="90" t="str">
        <f>IFERROR(VLOOKUP((TEXT(I$1,"j/m")&amp;" - "&amp;$A37&amp;" _ "&amp;$B37),repartition_anim[],3,FALSE),"")</f>
        <v/>
      </c>
      <c r="J37" s="24"/>
      <c r="K37" s="24"/>
      <c r="L37" s="24"/>
    </row>
    <row r="38" spans="1:13" ht="12.75">
      <c r="A38" s="24" t="s">
        <v>45</v>
      </c>
      <c r="B38" s="24">
        <v>1</v>
      </c>
      <c r="C38" s="24" t="s">
        <v>44</v>
      </c>
      <c r="D38" s="66">
        <v>9.375E-2</v>
      </c>
      <c r="E38" s="90" t="str">
        <f>IFERROR(VLOOKUP((TEXT(E$1,"j/m")&amp;" - "&amp;$A38&amp;" _ "&amp;$B38),repartition_anim[],4,FALSE),"")</f>
        <v/>
      </c>
      <c r="F38" s="90" t="str">
        <f>IFERROR(VLOOKUP((TEXT(F$1,"j/m")&amp;" - "&amp;$A38&amp;" _ "&amp;$B38),repartition_anim[],4,FALSE),"")</f>
        <v/>
      </c>
      <c r="G38" s="90" t="str">
        <f>IFERROR(VLOOKUP((TEXT(G$1,"j/m")&amp;" - "&amp;$A38&amp;" _ "&amp;$B38),repartition_anim[],4,FALSE),"")</f>
        <v>Clara</v>
      </c>
      <c r="H38" s="90" t="str">
        <f>IFERROR(VLOOKUP((TEXT(H$1,"j/m")&amp;" - "&amp;$A38&amp;" _ "&amp;$B38),repartition_anim[],4,FALSE),"")</f>
        <v/>
      </c>
      <c r="I38" s="90" t="str">
        <f>IFERROR(VLOOKUP((TEXT(I$1,"j/m")&amp;" - "&amp;$A38&amp;" _ "&amp;$B38),repartition_anim[],4,FALSE),"")</f>
        <v/>
      </c>
      <c r="J38" s="24"/>
      <c r="K38" s="24"/>
      <c r="L38" s="24"/>
    </row>
    <row r="39" spans="1:13" ht="12.75">
      <c r="A39" s="24" t="s">
        <v>45</v>
      </c>
      <c r="B39" s="24">
        <v>1</v>
      </c>
      <c r="C39" s="24" t="s">
        <v>44</v>
      </c>
      <c r="D39" s="66">
        <v>9.375E-2</v>
      </c>
      <c r="E39" s="90" t="str">
        <f>IFERROR(VLOOKUP((TEXT(E$1,"j/m")&amp;" - "&amp;$A39&amp;" _ "&amp;$B39),repartition_anim[],5,FALSE)," ")</f>
        <v xml:space="preserve"> </v>
      </c>
      <c r="F39" s="90" t="str">
        <f>IFERROR(VLOOKUP((TEXT(F$1,"j/m")&amp;" - "&amp;$A39&amp;" _ "&amp;$B39),repartition_anim[],5,FALSE)," ")</f>
        <v xml:space="preserve"> </v>
      </c>
      <c r="G39" s="90">
        <f>IFERROR(VLOOKUP((TEXT(G$1,"j/m")&amp;" - "&amp;$A39&amp;" _ "&amp;$B39),repartition_anim[],5,FALSE)," ")</f>
        <v>0</v>
      </c>
      <c r="H39" s="90" t="str">
        <f>IFERROR(VLOOKUP((TEXT(H$1,"j/m")&amp;" - "&amp;$A39&amp;" _ "&amp;$B39),repartition_anim[],5,FALSE)," ")</f>
        <v xml:space="preserve"> </v>
      </c>
      <c r="I39" s="90" t="str">
        <f>IFERROR(VLOOKUP((TEXT(I$1,"j/m")&amp;" - "&amp;$A39&amp;" _ "&amp;$B39),repartition_anim[],5,FALSE)," ")</f>
        <v xml:space="preserve"> </v>
      </c>
      <c r="J39" s="24"/>
      <c r="K39" s="24"/>
      <c r="L39" s="24"/>
    </row>
    <row r="40" spans="1:13" ht="12.75">
      <c r="A40" s="24" t="s">
        <v>45</v>
      </c>
      <c r="B40" s="24">
        <v>1</v>
      </c>
      <c r="C40" s="24" t="s">
        <v>44</v>
      </c>
      <c r="D40" s="66">
        <v>9.375E-2</v>
      </c>
      <c r="E40" s="90"/>
      <c r="F40" s="90"/>
      <c r="G40" s="90"/>
      <c r="H40" s="90"/>
      <c r="I40" s="90"/>
      <c r="J40" s="24"/>
      <c r="K40" s="24"/>
      <c r="L40" s="24"/>
    </row>
    <row r="41" spans="1:13" ht="12.75">
      <c r="A41" s="24" t="s">
        <v>45</v>
      </c>
      <c r="B41" s="24">
        <v>1</v>
      </c>
      <c r="C41" s="24" t="s">
        <v>44</v>
      </c>
      <c r="D41" s="66">
        <v>9.375E-2</v>
      </c>
      <c r="E41" s="90"/>
      <c r="F41" s="90"/>
      <c r="G41" s="90"/>
      <c r="H41" s="90"/>
      <c r="I41" s="90"/>
      <c r="J41" s="24"/>
      <c r="K41" s="24"/>
      <c r="L41" s="24"/>
    </row>
    <row r="42" spans="1:13" ht="12.75">
      <c r="A42" s="24" t="s">
        <v>43</v>
      </c>
      <c r="B42" s="24">
        <v>1</v>
      </c>
      <c r="C42" s="24" t="s">
        <v>42</v>
      </c>
      <c r="D42" s="65">
        <v>0.1875</v>
      </c>
      <c r="E42" s="90" t="str">
        <f>IFERROR(VLOOKUP((TEXT(E$1,"j/m")&amp;" - "&amp;$A42&amp;" _ "&amp;$B42),repartition_anim[],2,FALSE),"")</f>
        <v/>
      </c>
      <c r="F42" s="90" t="str">
        <f>IFERROR(VLOOKUP((TEXT(F$1,"j/m")&amp;" - "&amp;$A42&amp;" _ "&amp;$B42),repartition_anim[],2,FALSE),"")</f>
        <v/>
      </c>
      <c r="G42" s="90" t="str">
        <f>IFERROR(VLOOKUP((TEXT(G$1,"j/m")&amp;" - "&amp;$A42&amp;" _ "&amp;$B42),repartition_anim[],2,FALSE),"")</f>
        <v/>
      </c>
      <c r="H42" s="90" t="str">
        <f>IFERROR(VLOOKUP((TEXT(H$1,"j/m")&amp;" - "&amp;$A42&amp;" _ "&amp;$B42),repartition_anim[],2,FALSE),"")</f>
        <v/>
      </c>
      <c r="I42" s="90" t="str">
        <f>IFERROR(VLOOKUP((TEXT(I$1,"j/m")&amp;" - "&amp;$A42&amp;" _ "&amp;$B42),repartition_anim[],2,FALSE),"")</f>
        <v/>
      </c>
      <c r="J42" s="24"/>
      <c r="K42" s="24"/>
      <c r="L42" s="24"/>
    </row>
    <row r="43" spans="1:13" ht="12.75">
      <c r="A43" s="24" t="s">
        <v>43</v>
      </c>
      <c r="B43" s="24">
        <v>1</v>
      </c>
      <c r="C43" s="24" t="s">
        <v>42</v>
      </c>
      <c r="D43" s="65">
        <v>0.1875</v>
      </c>
      <c r="E43" s="90" t="str">
        <f>IFERROR(VLOOKUP((TEXT(E$1,"j/m")&amp;" - "&amp;$A43&amp;" _ "&amp;$B43),repartition_anim[],3,FALSE),"")</f>
        <v/>
      </c>
      <c r="F43" s="90" t="str">
        <f>IFERROR(VLOOKUP((TEXT(F$1,"j/m")&amp;" - "&amp;$A43&amp;" _ "&amp;$B43),repartition_anim[],3,FALSE),"")</f>
        <v/>
      </c>
      <c r="G43" s="90" t="str">
        <f>IFERROR(VLOOKUP((TEXT(G$1,"j/m")&amp;" - "&amp;$A43&amp;" _ "&amp;$B43),repartition_anim[],3,FALSE),"")</f>
        <v/>
      </c>
      <c r="H43" s="90" t="str">
        <f>IFERROR(VLOOKUP((TEXT(H$1,"j/m")&amp;" - "&amp;$A43&amp;" _ "&amp;$B43),repartition_anim[],3,FALSE),"")</f>
        <v/>
      </c>
      <c r="I43" s="90" t="str">
        <f>IFERROR(VLOOKUP((TEXT(I$1,"j/m")&amp;" - "&amp;$A43&amp;" _ "&amp;$B43),repartition_anim[],3,FALSE),"")</f>
        <v/>
      </c>
      <c r="J43" s="24"/>
      <c r="K43" s="24"/>
      <c r="L43" s="24"/>
      <c r="M43" s="24"/>
    </row>
    <row r="44" spans="1:13" ht="12.75">
      <c r="A44" s="24" t="s">
        <v>43</v>
      </c>
      <c r="B44" s="24">
        <v>1</v>
      </c>
      <c r="C44" s="24" t="s">
        <v>42</v>
      </c>
      <c r="D44" s="65">
        <v>0.1875</v>
      </c>
      <c r="E44" s="90" t="str">
        <f>IFERROR(VLOOKUP((TEXT(E$1,"j/m")&amp;" - "&amp;$A44&amp;" _ "&amp;$B44),repartition_anim[],4,FALSE),"")</f>
        <v/>
      </c>
      <c r="F44" s="90" t="str">
        <f>IFERROR(VLOOKUP((TEXT(F$1,"j/m")&amp;" - "&amp;$A44&amp;" _ "&amp;$B44),repartition_anim[],4,FALSE),"")</f>
        <v/>
      </c>
      <c r="G44" s="90" t="str">
        <f>IFERROR(VLOOKUP((TEXT(G$1,"j/m")&amp;" - "&amp;$A44&amp;" _ "&amp;$B44),repartition_anim[],4,FALSE),"")</f>
        <v/>
      </c>
      <c r="H44" s="90" t="str">
        <f>IFERROR(VLOOKUP((TEXT(H$1,"j/m")&amp;" - "&amp;$A44&amp;" _ "&amp;$B44),repartition_anim[],4,FALSE),"")</f>
        <v/>
      </c>
      <c r="I44" s="90" t="str">
        <f>IFERROR(VLOOKUP((TEXT(I$1,"j/m")&amp;" - "&amp;$A44&amp;" _ "&amp;$B44),repartition_anim[],4,FALSE),"")</f>
        <v/>
      </c>
      <c r="J44" s="24"/>
      <c r="K44" s="24"/>
      <c r="L44" s="24"/>
      <c r="M44" s="24"/>
    </row>
    <row r="45" spans="1:13" ht="12.75">
      <c r="A45" s="24" t="s">
        <v>43</v>
      </c>
      <c r="B45" s="24">
        <v>1</v>
      </c>
      <c r="C45" s="24" t="s">
        <v>42</v>
      </c>
      <c r="D45" s="65">
        <v>0.1875</v>
      </c>
      <c r="E45" s="90" t="str">
        <f>IFERROR(VLOOKUP((TEXT(E$1,"j/m")&amp;" - "&amp;$A45&amp;" _ "&amp;$B45),repartition_anim[],5,FALSE)," ")</f>
        <v xml:space="preserve"> </v>
      </c>
      <c r="F45" s="90" t="str">
        <f>IFERROR(VLOOKUP((TEXT(F$1,"j/m")&amp;" - "&amp;$A45&amp;" _ "&amp;$B45),repartition_anim[],5,FALSE)," ")</f>
        <v xml:space="preserve"> </v>
      </c>
      <c r="G45" s="90" t="str">
        <f>IFERROR(VLOOKUP((TEXT(G$1,"j/m")&amp;" - "&amp;$A45&amp;" _ "&amp;$B45),repartition_anim[],5,FALSE)," ")</f>
        <v xml:space="preserve"> </v>
      </c>
      <c r="H45" s="90" t="str">
        <f>IFERROR(VLOOKUP((TEXT(H$1,"j/m")&amp;" - "&amp;$A45&amp;" _ "&amp;$B45),repartition_anim[],5,FALSE)," ")</f>
        <v xml:space="preserve"> </v>
      </c>
      <c r="I45" s="90" t="str">
        <f>IFERROR(VLOOKUP((TEXT(I$1,"j/m")&amp;" - "&amp;$A45&amp;" _ "&amp;$B45),repartition_anim[],5,FALSE)," ")</f>
        <v xml:space="preserve"> </v>
      </c>
      <c r="J45" s="24"/>
      <c r="K45" s="24"/>
      <c r="L45" s="24"/>
      <c r="M45" s="24"/>
    </row>
    <row r="46" spans="1:13" ht="12.75">
      <c r="A46" s="24" t="s">
        <v>43</v>
      </c>
      <c r="B46" s="24">
        <v>1</v>
      </c>
      <c r="C46" s="24" t="s">
        <v>40</v>
      </c>
      <c r="D46" s="65">
        <v>0.375</v>
      </c>
      <c r="E46" s="90"/>
      <c r="F46" s="90"/>
      <c r="G46" s="90"/>
      <c r="H46" s="90"/>
      <c r="I46" s="90"/>
      <c r="J46" s="24"/>
      <c r="K46" s="24"/>
      <c r="L46" s="24"/>
      <c r="M46" s="24"/>
    </row>
    <row r="47" spans="1:13" ht="12.75">
      <c r="A47" s="24" t="s">
        <v>41</v>
      </c>
      <c r="B47" s="24">
        <v>1</v>
      </c>
      <c r="C47" s="24" t="s">
        <v>40</v>
      </c>
      <c r="D47" s="65">
        <v>0.375</v>
      </c>
      <c r="E47" s="90" t="str">
        <f>IFERROR(VLOOKUP((TEXT(E$1,"j/m")&amp;" - "&amp;$A47&amp;" _ "&amp;$B47),repartition_anim[],2,FALSE),"")</f>
        <v/>
      </c>
      <c r="F47" s="90" t="str">
        <f>IFERROR(VLOOKUP((TEXT(F$1,"j/m")&amp;" - "&amp;$A47&amp;" _ "&amp;$B47),repartition_anim[],2,FALSE),"")</f>
        <v>guillaume</v>
      </c>
      <c r="G47" s="90" t="str">
        <f>IFERROR(VLOOKUP((TEXT(G$1,"j/m")&amp;" - "&amp;$A47&amp;" _ "&amp;$B47),repartition_anim[],2,FALSE),"")</f>
        <v/>
      </c>
      <c r="H47" s="90">
        <f>IFERROR(VLOOKUP((TEXT(H$1,"j/m")&amp;" - "&amp;$A47&amp;" _ "&amp;$B47),repartition_anim[],2,FALSE),"")</f>
        <v>0</v>
      </c>
      <c r="I47" s="90" t="str">
        <f>IFERROR(VLOOKUP((TEXT(I$1,"j/m")&amp;" - "&amp;$A47&amp;" _ "&amp;$B47),repartition_anim[],2,FALSE),"")</f>
        <v>Benjamin</v>
      </c>
      <c r="J47" s="24"/>
      <c r="K47" s="24"/>
      <c r="L47" s="24"/>
      <c r="M47" s="24"/>
    </row>
    <row r="48" spans="1:13" ht="12.75">
      <c r="A48" s="24" t="s">
        <v>41</v>
      </c>
      <c r="B48" s="24">
        <v>1</v>
      </c>
      <c r="C48" s="24" t="s">
        <v>40</v>
      </c>
      <c r="D48" s="65">
        <v>0.375</v>
      </c>
      <c r="E48" s="90" t="str">
        <f>IFERROR(VLOOKUP((TEXT(E$1,"j/m")&amp;" - "&amp;$A48&amp;" _ "&amp;$B48),repartition_anim[],3,FALSE),"")</f>
        <v/>
      </c>
      <c r="F48" s="90" t="str">
        <f>IFERROR(VLOOKUP((TEXT(F$1,"j/m")&amp;" - "&amp;$A48&amp;" _ "&amp;$B48),repartition_anim[],3,FALSE),"")</f>
        <v>Benjamin</v>
      </c>
      <c r="G48" s="90" t="str">
        <f>IFERROR(VLOOKUP((TEXT(G$1,"j/m")&amp;" - "&amp;$A48&amp;" _ "&amp;$B48),repartition_anim[],3,FALSE),"")</f>
        <v/>
      </c>
      <c r="H48" s="90">
        <f>IFERROR(VLOOKUP((TEXT(H$1,"j/m")&amp;" - "&amp;$A48&amp;" _ "&amp;$B48),repartition_anim[],3,FALSE),"")</f>
        <v>0</v>
      </c>
      <c r="I48" s="90" t="str">
        <f>IFERROR(VLOOKUP((TEXT(I$1,"j/m")&amp;" - "&amp;$A48&amp;" _ "&amp;$B48),repartition_anim[],3,FALSE),"")</f>
        <v>Clara</v>
      </c>
      <c r="J48" s="24"/>
      <c r="M48" s="24"/>
    </row>
    <row r="49" spans="1:13" ht="12.75">
      <c r="A49" s="24" t="s">
        <v>41</v>
      </c>
      <c r="B49" s="24">
        <v>1</v>
      </c>
      <c r="C49" s="24" t="s">
        <v>40</v>
      </c>
      <c r="D49" s="27">
        <v>0.375</v>
      </c>
      <c r="E49" s="90" t="str">
        <f>IFERROR(VLOOKUP((TEXT(E$1,"j/m")&amp;" - "&amp;$A49&amp;" _ "&amp;$B49),repartition_anim[],4,FALSE),"")</f>
        <v/>
      </c>
      <c r="F49" s="90" t="str">
        <f>IFERROR(VLOOKUP((TEXT(F$1,"j/m")&amp;" - "&amp;$A49&amp;" _ "&amp;$B49),repartition_anim[],4,FALSE),"")</f>
        <v>laëtitia</v>
      </c>
      <c r="G49" s="90" t="str">
        <f>IFERROR(VLOOKUP((TEXT(G$1,"j/m")&amp;" - "&amp;$A49&amp;" _ "&amp;$B49),repartition_anim[],4,FALSE),"")</f>
        <v/>
      </c>
      <c r="H49" s="90">
        <f>IFERROR(VLOOKUP((TEXT(H$1,"j/m")&amp;" - "&amp;$A49&amp;" _ "&amp;$B49),repartition_anim[],4,FALSE),"")</f>
        <v>0</v>
      </c>
      <c r="I49" s="90" t="str">
        <f>IFERROR(VLOOKUP((TEXT(I$1,"j/m")&amp;" - "&amp;$A49&amp;" _ "&amp;$B49),repartition_anim[],4,FALSE),"")</f>
        <v>guillaume</v>
      </c>
      <c r="J49" s="24"/>
      <c r="M49" s="24"/>
    </row>
    <row r="50" spans="1:13" ht="12.75">
      <c r="A50" s="24" t="s">
        <v>41</v>
      </c>
      <c r="B50" s="24">
        <v>1</v>
      </c>
      <c r="C50" s="24" t="s">
        <v>40</v>
      </c>
      <c r="D50" s="27">
        <v>0.375</v>
      </c>
      <c r="E50" s="90" t="str">
        <f>IFERROR(VLOOKUP((TEXT(E$1,"j/m")&amp;" - "&amp;$A50&amp;" _ "&amp;$B50),repartition_anim[],5,FALSE)," ")</f>
        <v xml:space="preserve"> </v>
      </c>
      <c r="F50" s="90">
        <f>IFERROR(VLOOKUP((TEXT(F$1,"j/m")&amp;" - "&amp;$A50&amp;" _ "&amp;$B50),repartition_anim[],5,FALSE)," ")</f>
        <v>0</v>
      </c>
      <c r="G50" s="90" t="str">
        <f>IFERROR(VLOOKUP((TEXT(G$1,"j/m")&amp;" - "&amp;$A50&amp;" _ "&amp;$B50),repartition_anim[],5,FALSE)," ")</f>
        <v xml:space="preserve"> </v>
      </c>
      <c r="H50" s="90">
        <f>IFERROR(VLOOKUP((TEXT(H$1,"j/m")&amp;" - "&amp;$A50&amp;" _ "&amp;$B50),repartition_anim[],5,FALSE)," ")</f>
        <v>0</v>
      </c>
      <c r="I50" s="90" t="str">
        <f>IFERROR(VLOOKUP((TEXT(I$1,"j/m")&amp;" - "&amp;$A50&amp;" _ "&amp;$B50),repartition_anim[],5,FALSE)," ")</f>
        <v>laëtitia</v>
      </c>
      <c r="J50" s="24"/>
      <c r="M50" s="24"/>
    </row>
    <row r="51" spans="1:13" ht="12.75">
      <c r="A51" s="24" t="s">
        <v>41</v>
      </c>
      <c r="B51" s="24">
        <v>1</v>
      </c>
      <c r="C51" s="24" t="s">
        <v>40</v>
      </c>
      <c r="D51" s="27">
        <v>0.375</v>
      </c>
      <c r="E51" s="90"/>
      <c r="F51" s="90"/>
      <c r="G51" s="90"/>
      <c r="H51" s="90"/>
      <c r="I51" s="90"/>
      <c r="J51" s="24"/>
      <c r="M51" s="24"/>
    </row>
    <row r="52" spans="1:13" ht="12.75">
      <c r="A52" s="24" t="s">
        <v>39</v>
      </c>
      <c r="B52" s="24"/>
      <c r="C52" s="24"/>
      <c r="D52" s="27"/>
      <c r="E52" s="90"/>
      <c r="F52" s="90"/>
      <c r="G52" s="90"/>
      <c r="H52" s="90"/>
      <c r="I52" s="90"/>
      <c r="J52" s="24"/>
      <c r="M52" s="24"/>
    </row>
    <row r="53" spans="1:13" ht="12.75">
      <c r="A53" s="24" t="s">
        <v>38</v>
      </c>
      <c r="B53" s="24"/>
      <c r="C53" s="24"/>
      <c r="D53" s="27"/>
      <c r="E53" s="90"/>
      <c r="F53" s="90"/>
      <c r="G53" s="90"/>
      <c r="H53" s="90"/>
      <c r="I53" s="90"/>
      <c r="J53" s="25"/>
      <c r="M53" s="24"/>
    </row>
  </sheetData>
  <conditionalFormatting sqref="K2:L47 J2:J53 E4:E10 F4:I6 E2:I5 E7:I53">
    <cfRule type="cellIs" dxfId="23" priority="9" operator="equal">
      <formula>$K$2</formula>
    </cfRule>
    <cfRule type="cellIs" dxfId="22" priority="10" operator="equal">
      <formula>$K$3</formula>
    </cfRule>
    <cfRule type="cellIs" dxfId="21" priority="11" operator="equal">
      <formula>$K$4</formula>
    </cfRule>
    <cfRule type="cellIs" dxfId="20" priority="12" operator="equal">
      <formula>$K$5</formula>
    </cfRule>
  </conditionalFormatting>
  <conditionalFormatting sqref="E11:E14">
    <cfRule type="cellIs" dxfId="19" priority="1" operator="equal">
      <formula>$K$2</formula>
    </cfRule>
    <cfRule type="cellIs" dxfId="18" priority="2" operator="equal">
      <formula>$K$3</formula>
    </cfRule>
    <cfRule type="cellIs" dxfId="17" priority="3" operator="equal">
      <formula>$K$4</formula>
    </cfRule>
    <cfRule type="cellIs" dxfId="16" priority="4" operator="equal">
      <formula>$K$5</formula>
    </cfRule>
  </conditionalFormatting>
  <printOptions horizontalCentered="1" gridLines="1"/>
  <pageMargins left="0.7" right="0.7" top="0.75" bottom="0.75" header="0" footer="0"/>
  <pageSetup paperSize="9" fitToHeight="0" pageOrder="overThenDown" orientation="portrait" cellComments="atEnd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35"/>
  <sheetViews>
    <sheetView workbookViewId="0">
      <selection activeCell="C19" sqref="C19"/>
    </sheetView>
  </sheetViews>
  <sheetFormatPr baseColWidth="10" defaultRowHeight="15"/>
  <cols>
    <col min="1" max="1" width="19.140625" style="68" customWidth="1"/>
    <col min="2" max="2" width="16.5703125" style="68" customWidth="1"/>
    <col min="3" max="3" width="11.5703125" style="68" customWidth="1"/>
    <col min="4" max="4" width="11.42578125" style="68"/>
    <col min="5" max="5" width="16" style="68" customWidth="1"/>
    <col min="6" max="16384" width="11.42578125" style="68"/>
  </cols>
  <sheetData>
    <row r="1" spans="1:6">
      <c r="A1" s="68" t="s">
        <v>69</v>
      </c>
      <c r="B1" s="79" t="s">
        <v>103</v>
      </c>
      <c r="C1" s="68" t="s">
        <v>64</v>
      </c>
      <c r="D1" s="68" t="s">
        <v>75</v>
      </c>
      <c r="E1" s="68" t="s">
        <v>76</v>
      </c>
      <c r="F1" s="68" t="s">
        <v>77</v>
      </c>
    </row>
    <row r="2" spans="1:6">
      <c r="A2" s="69" t="s">
        <v>14</v>
      </c>
      <c r="B2" s="24" t="s">
        <v>57</v>
      </c>
      <c r="C2" s="68" t="s">
        <v>78</v>
      </c>
      <c r="D2" s="70">
        <v>0.39583333333333331</v>
      </c>
      <c r="E2" s="70">
        <v>0.51041666666666663</v>
      </c>
      <c r="F2" s="70">
        <f>E2-D2</f>
        <v>0.11458333333333331</v>
      </c>
    </row>
    <row r="3" spans="1:6">
      <c r="A3" s="69" t="s">
        <v>30</v>
      </c>
      <c r="B3" s="24" t="s">
        <v>57</v>
      </c>
      <c r="C3" s="68" t="s">
        <v>78</v>
      </c>
      <c r="D3" s="70">
        <v>0.39583333333333331</v>
      </c>
      <c r="E3" s="70">
        <v>0.51041666666666663</v>
      </c>
      <c r="F3" s="70">
        <f t="shared" ref="F3:F35" si="0">E3-D3</f>
        <v>0.11458333333333331</v>
      </c>
    </row>
    <row r="4" spans="1:6">
      <c r="A4" s="69" t="s">
        <v>21</v>
      </c>
      <c r="B4" s="24" t="s">
        <v>57</v>
      </c>
      <c r="C4" s="68" t="s">
        <v>78</v>
      </c>
      <c r="D4" s="70">
        <v>0.39583333333333331</v>
      </c>
      <c r="E4" s="70">
        <v>0.51041666666666663</v>
      </c>
      <c r="F4" s="70">
        <f t="shared" si="0"/>
        <v>0.11458333333333331</v>
      </c>
    </row>
    <row r="5" spans="1:6">
      <c r="A5" s="69" t="s">
        <v>12</v>
      </c>
      <c r="B5" s="24" t="s">
        <v>57</v>
      </c>
      <c r="C5" s="68" t="s">
        <v>78</v>
      </c>
      <c r="D5" s="70">
        <v>0.39583333333333331</v>
      </c>
      <c r="E5" s="70">
        <v>0.51041666666666663</v>
      </c>
      <c r="F5" s="70">
        <f t="shared" si="0"/>
        <v>0.11458333333333331</v>
      </c>
    </row>
    <row r="6" spans="1:6">
      <c r="A6" s="69" t="s">
        <v>79</v>
      </c>
      <c r="B6" s="24" t="s">
        <v>57</v>
      </c>
      <c r="C6" s="68" t="s">
        <v>78</v>
      </c>
      <c r="D6" s="70">
        <v>0.39583333333333331</v>
      </c>
      <c r="E6" s="70">
        <v>0.51041666666666663</v>
      </c>
      <c r="F6" s="70">
        <f t="shared" si="0"/>
        <v>0.11458333333333331</v>
      </c>
    </row>
    <row r="7" spans="1:6">
      <c r="A7" s="69" t="s">
        <v>98</v>
      </c>
      <c r="B7" s="24" t="s">
        <v>57</v>
      </c>
      <c r="C7" s="68" t="s">
        <v>78</v>
      </c>
      <c r="D7" s="70">
        <v>0.39583333333333331</v>
      </c>
      <c r="E7" s="70">
        <v>0.51041666666666663</v>
      </c>
      <c r="F7" s="70">
        <f>E7-D7</f>
        <v>0.11458333333333331</v>
      </c>
    </row>
    <row r="8" spans="1:6">
      <c r="A8" s="71" t="s">
        <v>80</v>
      </c>
      <c r="B8" s="24" t="s">
        <v>57</v>
      </c>
      <c r="C8" s="68" t="s">
        <v>78</v>
      </c>
      <c r="D8" s="70">
        <v>0.39583333333333331</v>
      </c>
      <c r="E8" s="70">
        <v>0.51041666666666663</v>
      </c>
      <c r="F8" s="70">
        <f>E8-D8</f>
        <v>0.11458333333333331</v>
      </c>
    </row>
    <row r="9" spans="1:6">
      <c r="A9" s="69" t="s">
        <v>99</v>
      </c>
      <c r="B9" s="24" t="s">
        <v>57</v>
      </c>
      <c r="C9" s="68" t="s">
        <v>78</v>
      </c>
      <c r="D9" s="70">
        <v>0.39583333333333331</v>
      </c>
      <c r="E9" s="70">
        <v>0.51041666666666663</v>
      </c>
      <c r="F9" s="70">
        <f>E9-D9</f>
        <v>0.11458333333333331</v>
      </c>
    </row>
    <row r="10" spans="1:6">
      <c r="A10" s="71" t="s">
        <v>100</v>
      </c>
      <c r="B10" s="24" t="s">
        <v>57</v>
      </c>
      <c r="C10" s="68" t="s">
        <v>78</v>
      </c>
      <c r="D10" s="70">
        <v>0.39583333333333331</v>
      </c>
      <c r="E10" s="70">
        <v>0.51041666666666663</v>
      </c>
      <c r="F10" s="70">
        <f>E10-D10</f>
        <v>0.11458333333333331</v>
      </c>
    </row>
    <row r="11" spans="1:6">
      <c r="A11" s="69" t="s">
        <v>101</v>
      </c>
      <c r="B11" s="24" t="s">
        <v>57</v>
      </c>
      <c r="C11" s="68" t="s">
        <v>78</v>
      </c>
      <c r="D11" s="70">
        <v>0.39583333333333331</v>
      </c>
      <c r="E11" s="70">
        <v>0.51041666666666663</v>
      </c>
      <c r="F11" s="70">
        <f t="shared" si="0"/>
        <v>0.11458333333333331</v>
      </c>
    </row>
    <row r="12" spans="1:6">
      <c r="A12" s="71" t="s">
        <v>81</v>
      </c>
      <c r="B12" s="72" t="s">
        <v>56</v>
      </c>
      <c r="C12" s="68" t="s">
        <v>82</v>
      </c>
      <c r="D12" s="70">
        <v>0.41666666666666669</v>
      </c>
      <c r="E12" s="70">
        <v>0.5</v>
      </c>
      <c r="F12" s="70">
        <f t="shared" si="0"/>
        <v>8.3333333333333315E-2</v>
      </c>
    </row>
    <row r="13" spans="1:6">
      <c r="A13" s="69" t="s">
        <v>83</v>
      </c>
      <c r="B13" s="24" t="s">
        <v>50</v>
      </c>
      <c r="C13" s="68" t="s">
        <v>84</v>
      </c>
      <c r="D13" s="70">
        <v>0.5625</v>
      </c>
      <c r="E13" s="70">
        <v>0.67708333333333337</v>
      </c>
      <c r="F13" s="70">
        <f t="shared" si="0"/>
        <v>0.11458333333333337</v>
      </c>
    </row>
    <row r="14" spans="1:6">
      <c r="A14" s="69" t="s">
        <v>36</v>
      </c>
      <c r="B14" s="24" t="s">
        <v>50</v>
      </c>
      <c r="C14" s="68" t="s">
        <v>84</v>
      </c>
      <c r="D14" s="70">
        <v>0.5625</v>
      </c>
      <c r="E14" s="70">
        <v>0.67708333333333337</v>
      </c>
      <c r="F14" s="70">
        <f t="shared" si="0"/>
        <v>0.11458333333333337</v>
      </c>
    </row>
    <row r="15" spans="1:6">
      <c r="A15" s="69" t="s">
        <v>19</v>
      </c>
      <c r="B15" s="24" t="s">
        <v>50</v>
      </c>
      <c r="C15" s="68" t="s">
        <v>84</v>
      </c>
      <c r="D15" s="70">
        <v>0.5625</v>
      </c>
      <c r="E15" s="70">
        <v>0.67708333333333337</v>
      </c>
      <c r="F15" s="70">
        <f t="shared" si="0"/>
        <v>0.11458333333333337</v>
      </c>
    </row>
    <row r="16" spans="1:6">
      <c r="A16" s="69" t="s">
        <v>85</v>
      </c>
      <c r="B16" s="24" t="s">
        <v>50</v>
      </c>
      <c r="C16" s="68" t="s">
        <v>84</v>
      </c>
      <c r="D16" s="70">
        <v>0.5625</v>
      </c>
      <c r="E16" s="70">
        <v>0.67708333333333337</v>
      </c>
      <c r="F16" s="70">
        <f t="shared" si="0"/>
        <v>0.11458333333333337</v>
      </c>
    </row>
    <row r="17" spans="1:6">
      <c r="A17" s="71" t="s">
        <v>86</v>
      </c>
      <c r="B17" s="24" t="s">
        <v>50</v>
      </c>
      <c r="C17" s="68" t="s">
        <v>84</v>
      </c>
      <c r="D17" s="70">
        <v>0.5625</v>
      </c>
      <c r="E17" s="70">
        <v>0.70833333333333337</v>
      </c>
      <c r="F17" s="70">
        <f>E17-D17</f>
        <v>0.14583333333333337</v>
      </c>
    </row>
    <row r="18" spans="1:6">
      <c r="A18" s="71" t="s">
        <v>87</v>
      </c>
      <c r="B18" s="24" t="s">
        <v>50</v>
      </c>
      <c r="C18" s="68" t="s">
        <v>84</v>
      </c>
      <c r="D18" s="70">
        <v>0.5625</v>
      </c>
      <c r="E18" s="70">
        <v>0.70833333333333337</v>
      </c>
      <c r="F18" s="70">
        <f>E18-D18</f>
        <v>0.14583333333333337</v>
      </c>
    </row>
    <row r="19" spans="1:6">
      <c r="A19" s="96" t="s">
        <v>118</v>
      </c>
      <c r="B19" s="24" t="s">
        <v>50</v>
      </c>
      <c r="C19" s="68" t="s">
        <v>84</v>
      </c>
      <c r="D19" s="70">
        <v>0.5625</v>
      </c>
      <c r="E19" s="70">
        <v>0.70833333333333337</v>
      </c>
      <c r="F19" s="70">
        <f t="shared" si="0"/>
        <v>0.14583333333333337</v>
      </c>
    </row>
    <row r="20" spans="1:6">
      <c r="A20" s="96" t="s">
        <v>106</v>
      </c>
      <c r="B20" s="24" t="s">
        <v>50</v>
      </c>
      <c r="C20" s="68" t="s">
        <v>84</v>
      </c>
      <c r="D20" s="70">
        <v>0.5625</v>
      </c>
      <c r="E20" s="70">
        <v>0.70833333333333337</v>
      </c>
      <c r="F20" s="70">
        <f t="shared" si="0"/>
        <v>0.14583333333333337</v>
      </c>
    </row>
    <row r="21" spans="1:6">
      <c r="A21" s="71" t="s">
        <v>88</v>
      </c>
      <c r="B21" s="24" t="s">
        <v>49</v>
      </c>
      <c r="C21" s="68" t="s">
        <v>89</v>
      </c>
      <c r="D21" s="70">
        <v>0.58333333333333337</v>
      </c>
      <c r="E21" s="70">
        <v>0.66666666666666663</v>
      </c>
      <c r="F21" s="70">
        <f t="shared" si="0"/>
        <v>8.3333333333333259E-2</v>
      </c>
    </row>
    <row r="22" spans="1:6">
      <c r="A22" s="86" t="s">
        <v>25</v>
      </c>
      <c r="B22" s="24" t="s">
        <v>45</v>
      </c>
      <c r="C22" s="68" t="s">
        <v>90</v>
      </c>
      <c r="D22" s="70">
        <v>0.82291666666666663</v>
      </c>
      <c r="E22" s="70">
        <v>0.92708333333333337</v>
      </c>
      <c r="F22" s="70">
        <f>E22-D22</f>
        <v>0.10416666666666674</v>
      </c>
    </row>
    <row r="23" spans="1:6">
      <c r="A23" s="86" t="s">
        <v>91</v>
      </c>
      <c r="B23" s="24" t="s">
        <v>45</v>
      </c>
      <c r="C23" s="68" t="s">
        <v>90</v>
      </c>
      <c r="D23" s="70">
        <v>0.72916666666666663</v>
      </c>
      <c r="E23" s="70">
        <v>0.5</v>
      </c>
      <c r="F23" s="70">
        <v>0.41666666666666669</v>
      </c>
    </row>
    <row r="24" spans="1:6">
      <c r="A24" s="86" t="s">
        <v>92</v>
      </c>
      <c r="B24" s="24" t="s">
        <v>45</v>
      </c>
      <c r="C24" s="68" t="s">
        <v>90</v>
      </c>
      <c r="D24" s="70">
        <v>0.79166666666666663</v>
      </c>
      <c r="E24" s="70">
        <v>0.9375</v>
      </c>
      <c r="F24" s="70">
        <f>E24-D24</f>
        <v>0.14583333333333337</v>
      </c>
    </row>
    <row r="25" spans="1:6">
      <c r="A25" s="83" t="s">
        <v>104</v>
      </c>
      <c r="B25" s="84" t="s">
        <v>41</v>
      </c>
      <c r="C25" s="81"/>
      <c r="D25" s="82"/>
      <c r="E25" s="82"/>
      <c r="F25" s="82">
        <f>E25-D25</f>
        <v>0</v>
      </c>
    </row>
    <row r="26" spans="1:6">
      <c r="A26" s="83" t="s">
        <v>23</v>
      </c>
      <c r="B26" s="84" t="s">
        <v>41</v>
      </c>
      <c r="C26" s="81"/>
      <c r="D26" s="82"/>
      <c r="E26" s="82"/>
      <c r="F26" s="82">
        <f>E26-D26</f>
        <v>0</v>
      </c>
    </row>
    <row r="27" spans="1:6">
      <c r="A27" s="85" t="s">
        <v>73</v>
      </c>
      <c r="B27" s="84" t="s">
        <v>41</v>
      </c>
      <c r="C27" s="68" t="s">
        <v>41</v>
      </c>
      <c r="D27" s="70">
        <v>0.39583333333333331</v>
      </c>
      <c r="E27" s="70">
        <v>0.67708333333333337</v>
      </c>
      <c r="F27" s="70">
        <f t="shared" si="0"/>
        <v>0.28125000000000006</v>
      </c>
    </row>
    <row r="28" spans="1:6">
      <c r="A28" s="71" t="s">
        <v>7</v>
      </c>
      <c r="B28" s="24" t="s">
        <v>41</v>
      </c>
      <c r="C28" s="68" t="s">
        <v>41</v>
      </c>
      <c r="D28" s="70">
        <v>0.375</v>
      </c>
      <c r="E28" s="70">
        <v>0.75</v>
      </c>
      <c r="F28" s="70">
        <f t="shared" si="0"/>
        <v>0.375</v>
      </c>
    </row>
    <row r="29" spans="1:6">
      <c r="A29" s="71" t="s">
        <v>93</v>
      </c>
      <c r="B29" s="24" t="s">
        <v>41</v>
      </c>
      <c r="C29" s="68" t="s">
        <v>41</v>
      </c>
      <c r="D29" s="70">
        <v>0.375</v>
      </c>
      <c r="E29" s="70">
        <v>0.75</v>
      </c>
      <c r="F29" s="70">
        <f t="shared" si="0"/>
        <v>0.375</v>
      </c>
    </row>
    <row r="30" spans="1:6">
      <c r="A30" s="71" t="s">
        <v>94</v>
      </c>
      <c r="B30" s="24" t="s">
        <v>41</v>
      </c>
      <c r="C30" s="68" t="s">
        <v>41</v>
      </c>
      <c r="D30" s="70">
        <v>0.375</v>
      </c>
      <c r="E30" s="70">
        <v>0.75</v>
      </c>
      <c r="F30" s="70">
        <f t="shared" si="0"/>
        <v>0.375</v>
      </c>
    </row>
    <row r="31" spans="1:6">
      <c r="A31" s="71" t="s">
        <v>72</v>
      </c>
      <c r="B31" s="73" t="s">
        <v>43</v>
      </c>
      <c r="C31" s="68" t="s">
        <v>95</v>
      </c>
      <c r="D31" s="70">
        <v>0.55208333333333337</v>
      </c>
      <c r="E31" s="70">
        <v>0.77083333333333337</v>
      </c>
      <c r="F31" s="70">
        <f t="shared" si="0"/>
        <v>0.21875</v>
      </c>
    </row>
    <row r="32" spans="1:6" ht="15.75">
      <c r="A32" s="69" t="s">
        <v>17</v>
      </c>
      <c r="B32" s="74" t="s">
        <v>59</v>
      </c>
      <c r="C32" s="75" t="s">
        <v>78</v>
      </c>
      <c r="D32" s="70">
        <v>0.33333333333333331</v>
      </c>
      <c r="E32" s="70">
        <v>0.39583333333333331</v>
      </c>
      <c r="F32" s="70">
        <f t="shared" si="0"/>
        <v>6.25E-2</v>
      </c>
    </row>
    <row r="33" spans="1:6">
      <c r="A33" s="76" t="s">
        <v>96</v>
      </c>
      <c r="B33" s="77" t="s">
        <v>54</v>
      </c>
      <c r="C33" s="68" t="s">
        <v>97</v>
      </c>
      <c r="D33" s="70">
        <v>0.47916666666666669</v>
      </c>
      <c r="E33" s="70">
        <v>0.5625</v>
      </c>
      <c r="F33" s="70">
        <f t="shared" si="0"/>
        <v>8.3333333333333315E-2</v>
      </c>
    </row>
    <row r="34" spans="1:6">
      <c r="A34" s="69" t="s">
        <v>9</v>
      </c>
      <c r="B34" s="78" t="s">
        <v>52</v>
      </c>
      <c r="C34" s="68" t="s">
        <v>8</v>
      </c>
      <c r="D34" s="70">
        <v>0.51041666666666663</v>
      </c>
      <c r="E34" s="70">
        <v>0.5625</v>
      </c>
      <c r="F34" s="70">
        <f t="shared" si="0"/>
        <v>5.208333333333337E-2</v>
      </c>
    </row>
    <row r="35" spans="1:6">
      <c r="A35" s="80" t="s">
        <v>2</v>
      </c>
      <c r="B35" s="78" t="s">
        <v>47</v>
      </c>
      <c r="C35" s="68" t="s">
        <v>47</v>
      </c>
      <c r="D35" s="70">
        <v>0.6875</v>
      </c>
      <c r="E35" s="70">
        <v>0.77083333333333337</v>
      </c>
      <c r="F35" s="70">
        <f t="shared" si="0"/>
        <v>8.333333333333337E-2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Semaine 1 </vt:lpstr>
      <vt:lpstr>Planning 1</vt:lpstr>
      <vt:lpstr>Planning 1 (2)</vt:lpstr>
      <vt:lpstr>Donnée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2020-11-25T10:43:42Z</dcterms:created>
  <dcterms:modified xsi:type="dcterms:W3CDTF">2020-12-05T21:52:07Z</dcterms:modified>
</cp:coreProperties>
</file>