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315" windowHeight="9795" activeTab="1"/>
  </bookViews>
  <sheets>
    <sheet name="Donnée" sheetId="4" r:id="rId1"/>
    <sheet name="Semaine 1" sheetId="1" r:id="rId2"/>
    <sheet name="Planning 1 " sheetId="2" r:id="rId3"/>
    <sheet name="Laura" sheetId="3" r:id="rId4"/>
    <sheet name="Francois" sheetId="5" r:id="rId5"/>
    <sheet name="Eloise" sheetId="6" r:id="rId6"/>
    <sheet name="Lou" sheetId="7" r:id="rId7"/>
    <sheet name="2019" sheetId="8" r:id="rId8"/>
    <sheet name="Feuil1" sheetId="9" r:id="rId9"/>
  </sheets>
  <externalReferences>
    <externalReference r:id="rId10"/>
    <externalReference r:id="rId11"/>
  </externalReferences>
  <definedNames>
    <definedName name="anim" localSheetId="7">'2019'!#REF!</definedName>
    <definedName name="Animateur" localSheetId="7">'2019'!#REF!</definedName>
    <definedName name="Animateur" localSheetId="0">'[1]semaine (2)'!#REF!</definedName>
    <definedName name="Animateur" localSheetId="2">'[1]semaine (2)'!#REF!</definedName>
    <definedName name="Animateur" localSheetId="1">'[1]semaine (2)'!#REF!</definedName>
    <definedName name="Animateur">#REF!</definedName>
    <definedName name="Animateurs" localSheetId="7">'2019'!$L$3:$L$8</definedName>
    <definedName name="Animateurs" localSheetId="2">'[1]semaine (2)'!$L$3:$L$8</definedName>
    <definedName name="Animateurs">'[2]Feuil1 (2)'!$J$2:$J$7</definedName>
  </definedNames>
  <calcPr calcId="125725"/>
</workbook>
</file>

<file path=xl/calcChain.xml><?xml version="1.0" encoding="utf-8"?>
<calcChain xmlns="http://schemas.openxmlformats.org/spreadsheetml/2006/main">
  <c r="C6" i="1"/>
  <c r="C7"/>
  <c r="C8"/>
  <c r="C9"/>
  <c r="C10"/>
  <c r="C11"/>
  <c r="C12"/>
  <c r="C13"/>
  <c r="C14"/>
  <c r="C15"/>
  <c r="D3" i="2" s="1"/>
  <c r="C16" i="1"/>
  <c r="C17"/>
  <c r="C18"/>
  <c r="C19"/>
  <c r="C20"/>
  <c r="C21"/>
  <c r="C22"/>
  <c r="C23"/>
  <c r="C24"/>
  <c r="C25"/>
  <c r="C26"/>
  <c r="C27"/>
  <c r="A27"/>
  <c r="A26"/>
  <c r="A25"/>
  <c r="A24"/>
  <c r="A23"/>
  <c r="A22"/>
  <c r="A21"/>
  <c r="A20"/>
  <c r="H20" i="4"/>
  <c r="H30"/>
  <c r="H29"/>
  <c r="H28"/>
  <c r="H27"/>
  <c r="H25"/>
  <c r="H24"/>
  <c r="H23"/>
  <c r="H22"/>
  <c r="H21"/>
  <c r="H18"/>
  <c r="H17"/>
  <c r="H16"/>
  <c r="H15"/>
  <c r="H14"/>
  <c r="H13"/>
  <c r="H12"/>
  <c r="H11"/>
  <c r="H9"/>
  <c r="H3"/>
  <c r="H4"/>
  <c r="H5"/>
  <c r="H6"/>
  <c r="H7"/>
  <c r="H2"/>
  <c r="B3" i="3"/>
  <c r="A4"/>
  <c r="A5" s="1"/>
  <c r="A6" s="1"/>
  <c r="A7" s="1"/>
  <c r="A8" s="1"/>
  <c r="C4"/>
  <c r="W8"/>
  <c r="U8"/>
  <c r="R8"/>
  <c r="S8" s="1"/>
  <c r="P8"/>
  <c r="Q8" s="1"/>
  <c r="N8"/>
  <c r="O8" s="1"/>
  <c r="L8"/>
  <c r="M8" s="1"/>
  <c r="J8"/>
  <c r="K8" s="1"/>
  <c r="H8"/>
  <c r="G8"/>
  <c r="F8"/>
  <c r="E8"/>
  <c r="C8"/>
  <c r="D8" s="1"/>
  <c r="W7"/>
  <c r="U7"/>
  <c r="R7"/>
  <c r="S7" s="1"/>
  <c r="P7"/>
  <c r="Q7" s="1"/>
  <c r="N7"/>
  <c r="O7" s="1"/>
  <c r="L7"/>
  <c r="M7" s="1"/>
  <c r="J7"/>
  <c r="K7" s="1"/>
  <c r="H7"/>
  <c r="G7"/>
  <c r="F7"/>
  <c r="E7"/>
  <c r="C7"/>
  <c r="D7" s="1"/>
  <c r="W6"/>
  <c r="U6"/>
  <c r="R6"/>
  <c r="S6" s="1"/>
  <c r="P6"/>
  <c r="Q6" s="1"/>
  <c r="N6"/>
  <c r="O6" s="1"/>
  <c r="L6"/>
  <c r="M6" s="1"/>
  <c r="J6"/>
  <c r="K6" s="1"/>
  <c r="H6"/>
  <c r="I6" s="1"/>
  <c r="G6"/>
  <c r="F6"/>
  <c r="E6"/>
  <c r="C6"/>
  <c r="D6" s="1"/>
  <c r="W5"/>
  <c r="U5"/>
  <c r="R5"/>
  <c r="S5" s="1"/>
  <c r="P5"/>
  <c r="Q5" s="1"/>
  <c r="N5"/>
  <c r="O5" s="1"/>
  <c r="L5"/>
  <c r="M5" s="1"/>
  <c r="J5"/>
  <c r="K5" s="1"/>
  <c r="H5"/>
  <c r="I5" s="1"/>
  <c r="G5"/>
  <c r="F5"/>
  <c r="E5"/>
  <c r="C5"/>
  <c r="D5" s="1"/>
  <c r="W4"/>
  <c r="U4"/>
  <c r="R4"/>
  <c r="S4" s="1"/>
  <c r="P4"/>
  <c r="Q4" s="1"/>
  <c r="N4"/>
  <c r="O4" s="1"/>
  <c r="L4"/>
  <c r="M4" s="1"/>
  <c r="J4"/>
  <c r="K4" s="1"/>
  <c r="H4"/>
  <c r="I4" s="1"/>
  <c r="G4"/>
  <c r="F4"/>
  <c r="E4"/>
  <c r="D4"/>
  <c r="D11" i="2"/>
  <c r="D10"/>
  <c r="J2" i="8"/>
  <c r="E3"/>
  <c r="F3" s="1"/>
  <c r="A54"/>
  <c r="U55"/>
  <c r="W55"/>
  <c r="U56"/>
  <c r="W56"/>
  <c r="U57"/>
  <c r="W57"/>
  <c r="U58"/>
  <c r="W58"/>
  <c r="U59"/>
  <c r="W59"/>
  <c r="A62"/>
  <c r="U63"/>
  <c r="W63"/>
  <c r="U64"/>
  <c r="W64"/>
  <c r="U65"/>
  <c r="W65"/>
  <c r="U66"/>
  <c r="W66"/>
  <c r="U67"/>
  <c r="W67"/>
  <c r="A69"/>
  <c r="U70"/>
  <c r="W70"/>
  <c r="U71"/>
  <c r="W71"/>
  <c r="U72"/>
  <c r="W72"/>
  <c r="U73"/>
  <c r="W73"/>
  <c r="U74"/>
  <c r="W74"/>
  <c r="A76"/>
  <c r="U77"/>
  <c r="W77"/>
  <c r="U78"/>
  <c r="W78"/>
  <c r="U79"/>
  <c r="W79"/>
  <c r="U80"/>
  <c r="W80"/>
  <c r="U81"/>
  <c r="W81"/>
  <c r="A83"/>
  <c r="U84"/>
  <c r="W84"/>
  <c r="U85"/>
  <c r="W85"/>
  <c r="U86"/>
  <c r="W86"/>
  <c r="U87"/>
  <c r="W87"/>
  <c r="U88"/>
  <c r="W88"/>
  <c r="X91"/>
  <c r="X92"/>
  <c r="X93"/>
  <c r="X94"/>
  <c r="X95"/>
  <c r="X96" s="1"/>
  <c r="B90" s="1"/>
  <c r="X97"/>
  <c r="D2" i="2"/>
  <c r="E2" s="1"/>
  <c r="F2" s="1"/>
  <c r="G2" s="1"/>
  <c r="H2" s="1"/>
  <c r="D19" i="1"/>
  <c r="I7" i="3" l="1"/>
  <c r="I8"/>
  <c r="X4"/>
  <c r="X6"/>
  <c r="X7"/>
  <c r="X8"/>
  <c r="X5"/>
  <c r="G3" i="8"/>
  <c r="H3" s="1"/>
  <c r="A45" l="1" a="1"/>
  <c r="A45" l="1"/>
  <c r="E45"/>
  <c r="I45"/>
  <c r="M45"/>
  <c r="Q45"/>
  <c r="U45"/>
  <c r="Y45"/>
  <c r="AC45"/>
  <c r="AG45"/>
  <c r="AK45"/>
  <c r="B46"/>
  <c r="F46"/>
  <c r="J46"/>
  <c r="N46"/>
  <c r="R46"/>
  <c r="V46"/>
  <c r="Z46"/>
  <c r="AD46"/>
  <c r="AH46"/>
  <c r="AL46"/>
  <c r="C47"/>
  <c r="G47"/>
  <c r="K47"/>
  <c r="O47"/>
  <c r="S47"/>
  <c r="W47"/>
  <c r="AA47"/>
  <c r="AE47"/>
  <c r="AI47"/>
  <c r="AM47"/>
  <c r="D48"/>
  <c r="H48"/>
  <c r="L48"/>
  <c r="P48"/>
  <c r="T48"/>
  <c r="X48"/>
  <c r="AB48"/>
  <c r="AF48"/>
  <c r="AJ48"/>
  <c r="A49"/>
  <c r="E49"/>
  <c r="I49"/>
  <c r="M49"/>
  <c r="Q49"/>
  <c r="U49"/>
  <c r="Y49"/>
  <c r="AC49"/>
  <c r="AG49"/>
  <c r="AK49"/>
  <c r="B50"/>
  <c r="F50"/>
  <c r="J50"/>
  <c r="N50"/>
  <c r="R50"/>
  <c r="V50"/>
  <c r="Z50"/>
  <c r="AD50"/>
  <c r="AH50"/>
  <c r="AL50"/>
  <c r="C51"/>
  <c r="G51"/>
  <c r="K51"/>
  <c r="O51"/>
  <c r="S51"/>
  <c r="W51"/>
  <c r="AA51"/>
  <c r="AE51"/>
  <c r="AI51"/>
  <c r="AM51"/>
  <c r="D52"/>
  <c r="H52"/>
  <c r="L52"/>
  <c r="P52"/>
  <c r="T52"/>
  <c r="X52"/>
  <c r="AB52"/>
  <c r="AF52"/>
  <c r="AJ52"/>
  <c r="D45"/>
  <c r="H45"/>
  <c r="L45"/>
  <c r="P45"/>
  <c r="T45"/>
  <c r="X45"/>
  <c r="AB45"/>
  <c r="AF45"/>
  <c r="AJ45"/>
  <c r="A46"/>
  <c r="E46"/>
  <c r="I46"/>
  <c r="M46"/>
  <c r="Q46"/>
  <c r="U46"/>
  <c r="Y46"/>
  <c r="AC46"/>
  <c r="AG46"/>
  <c r="AK46"/>
  <c r="B47"/>
  <c r="F47"/>
  <c r="J47"/>
  <c r="N47"/>
  <c r="R47"/>
  <c r="V47"/>
  <c r="Z47"/>
  <c r="AD47"/>
  <c r="AH47"/>
  <c r="AL47"/>
  <c r="C48"/>
  <c r="G48"/>
  <c r="K48"/>
  <c r="O48"/>
  <c r="S48"/>
  <c r="W48"/>
  <c r="AA48"/>
  <c r="AE48"/>
  <c r="AI48"/>
  <c r="AM48"/>
  <c r="D49"/>
  <c r="H49"/>
  <c r="L49"/>
  <c r="P49"/>
  <c r="T49"/>
  <c r="X49"/>
  <c r="AB49"/>
  <c r="AF49"/>
  <c r="AJ49"/>
  <c r="A50"/>
  <c r="E50"/>
  <c r="I50"/>
  <c r="M50"/>
  <c r="Q50"/>
  <c r="U50"/>
  <c r="Y50"/>
  <c r="AC50"/>
  <c r="AG50"/>
  <c r="AK50"/>
  <c r="B51"/>
  <c r="F51"/>
  <c r="J51"/>
  <c r="N51"/>
  <c r="R51"/>
  <c r="V51"/>
  <c r="Z51"/>
  <c r="AD51"/>
  <c r="AH51"/>
  <c r="AL51"/>
  <c r="C52"/>
  <c r="G52"/>
  <c r="K52"/>
  <c r="O52"/>
  <c r="S52"/>
  <c r="W52"/>
  <c r="AA52"/>
  <c r="AE52"/>
  <c r="AI52"/>
  <c r="AM52"/>
  <c r="C45"/>
  <c r="G45"/>
  <c r="K45"/>
  <c r="O45"/>
  <c r="S45"/>
  <c r="W45"/>
  <c r="AA45"/>
  <c r="AE45"/>
  <c r="AI45"/>
  <c r="AM45"/>
  <c r="D46"/>
  <c r="H46"/>
  <c r="L46"/>
  <c r="P46"/>
  <c r="T46"/>
  <c r="X46"/>
  <c r="AB46"/>
  <c r="AF46"/>
  <c r="AJ46"/>
  <c r="A47"/>
  <c r="E47"/>
  <c r="I47"/>
  <c r="M47"/>
  <c r="Q47"/>
  <c r="U47"/>
  <c r="Y47"/>
  <c r="AC47"/>
  <c r="AG47"/>
  <c r="AK47"/>
  <c r="B48"/>
  <c r="F48"/>
  <c r="J48"/>
  <c r="N48"/>
  <c r="R48"/>
  <c r="V48"/>
  <c r="Z48"/>
  <c r="AD48"/>
  <c r="AH48"/>
  <c r="AL48"/>
  <c r="C49"/>
  <c r="G49"/>
  <c r="K49"/>
  <c r="O49"/>
  <c r="S49"/>
  <c r="W49"/>
  <c r="AA49"/>
  <c r="AE49"/>
  <c r="AI49"/>
  <c r="AM49"/>
  <c r="D50"/>
  <c r="H50"/>
  <c r="L50"/>
  <c r="P50"/>
  <c r="T50"/>
  <c r="X50"/>
  <c r="AB50"/>
  <c r="AF50"/>
  <c r="AJ50"/>
  <c r="A51"/>
  <c r="E51"/>
  <c r="I51"/>
  <c r="M51"/>
  <c r="Q51"/>
  <c r="U51"/>
  <c r="Y51"/>
  <c r="AC51"/>
  <c r="AG51"/>
  <c r="AK51"/>
  <c r="B52"/>
  <c r="F52"/>
  <c r="J52"/>
  <c r="N52"/>
  <c r="R52"/>
  <c r="V52"/>
  <c r="Z52"/>
  <c r="AD52"/>
  <c r="AH52"/>
  <c r="AL52"/>
  <c r="B45"/>
  <c r="F45"/>
  <c r="J45"/>
  <c r="N45"/>
  <c r="R45"/>
  <c r="V45"/>
  <c r="Z45"/>
  <c r="AD45"/>
  <c r="AH45"/>
  <c r="AL45"/>
  <c r="C46"/>
  <c r="G46"/>
  <c r="K46"/>
  <c r="O46"/>
  <c r="S46"/>
  <c r="W46"/>
  <c r="AA46"/>
  <c r="AE46"/>
  <c r="AI46"/>
  <c r="AM46"/>
  <c r="D47"/>
  <c r="H47"/>
  <c r="L47"/>
  <c r="P47"/>
  <c r="T47"/>
  <c r="X47"/>
  <c r="AB47"/>
  <c r="AF47"/>
  <c r="AJ47"/>
  <c r="A48"/>
  <c r="E48"/>
  <c r="I48"/>
  <c r="M48"/>
  <c r="Q48"/>
  <c r="U48"/>
  <c r="Y48"/>
  <c r="AC48"/>
  <c r="AG48"/>
  <c r="AK48"/>
  <c r="B49"/>
  <c r="F49"/>
  <c r="J49"/>
  <c r="N49"/>
  <c r="R49"/>
  <c r="V49"/>
  <c r="Z49"/>
  <c r="AD49"/>
  <c r="AH49"/>
  <c r="AL49"/>
  <c r="C50"/>
  <c r="G50"/>
  <c r="K50"/>
  <c r="O50"/>
  <c r="S50"/>
  <c r="W50"/>
  <c r="AA50"/>
  <c r="AE50"/>
  <c r="AI50"/>
  <c r="AM50"/>
  <c r="D51"/>
  <c r="H51"/>
  <c r="L51"/>
  <c r="P51"/>
  <c r="T51"/>
  <c r="X51"/>
  <c r="AB51"/>
  <c r="AF51"/>
  <c r="AJ51"/>
  <c r="A52"/>
  <c r="E52"/>
  <c r="I52"/>
  <c r="M52"/>
  <c r="Q52"/>
  <c r="U52"/>
  <c r="Y52"/>
  <c r="AC52"/>
  <c r="AG52"/>
  <c r="AK52"/>
  <c r="G59" l="1"/>
  <c r="G88"/>
  <c r="G67"/>
  <c r="G74"/>
  <c r="G81"/>
  <c r="R58"/>
  <c r="S58" s="1"/>
  <c r="R66"/>
  <c r="S66" s="1"/>
  <c r="R73"/>
  <c r="S73" s="1"/>
  <c r="R87"/>
  <c r="S87" s="1"/>
  <c r="R80"/>
  <c r="S80" s="1"/>
  <c r="J64"/>
  <c r="K64" s="1"/>
  <c r="J56"/>
  <c r="K56" s="1"/>
  <c r="J71"/>
  <c r="K71" s="1"/>
  <c r="J85"/>
  <c r="K85" s="1"/>
  <c r="J78"/>
  <c r="K78" s="1"/>
  <c r="C59"/>
  <c r="D59" s="1"/>
  <c r="C88"/>
  <c r="D88" s="1"/>
  <c r="C67"/>
  <c r="D67" s="1"/>
  <c r="C81"/>
  <c r="D81" s="1"/>
  <c r="C74"/>
  <c r="D74" s="1"/>
  <c r="G58"/>
  <c r="G87"/>
  <c r="G66"/>
  <c r="G73"/>
  <c r="G80"/>
  <c r="R65"/>
  <c r="S65" s="1"/>
  <c r="R57"/>
  <c r="S57" s="1"/>
  <c r="R72"/>
  <c r="S72" s="1"/>
  <c r="R86"/>
  <c r="S86" s="1"/>
  <c r="R79"/>
  <c r="S79" s="1"/>
  <c r="J55"/>
  <c r="K55" s="1"/>
  <c r="J63"/>
  <c r="K63" s="1"/>
  <c r="J70"/>
  <c r="K70" s="1"/>
  <c r="J77"/>
  <c r="K77" s="1"/>
  <c r="J84"/>
  <c r="K84" s="1"/>
  <c r="C58"/>
  <c r="D58" s="1"/>
  <c r="C87"/>
  <c r="D87" s="1"/>
  <c r="C66"/>
  <c r="D66" s="1"/>
  <c r="C73"/>
  <c r="D73" s="1"/>
  <c r="C80"/>
  <c r="D80" s="1"/>
  <c r="G57"/>
  <c r="G86"/>
  <c r="G65"/>
  <c r="G72"/>
  <c r="G79"/>
  <c r="R64"/>
  <c r="S64" s="1"/>
  <c r="R56"/>
  <c r="S56" s="1"/>
  <c r="R71"/>
  <c r="S71" s="1"/>
  <c r="R85"/>
  <c r="S85" s="1"/>
  <c r="R78"/>
  <c r="S78" s="1"/>
  <c r="R67"/>
  <c r="S67" s="1"/>
  <c r="R59"/>
  <c r="S59" s="1"/>
  <c r="R74"/>
  <c r="S74" s="1"/>
  <c r="R81"/>
  <c r="S81" s="1"/>
  <c r="R88"/>
  <c r="S88" s="1"/>
  <c r="J65"/>
  <c r="K65" s="1"/>
  <c r="J57"/>
  <c r="K57" s="1"/>
  <c r="J72"/>
  <c r="K72" s="1"/>
  <c r="J79"/>
  <c r="K79" s="1"/>
  <c r="J86"/>
  <c r="K86" s="1"/>
  <c r="P55"/>
  <c r="Q55" s="1"/>
  <c r="P70"/>
  <c r="Q70" s="1"/>
  <c r="P77"/>
  <c r="Q77" s="1"/>
  <c r="P84"/>
  <c r="Q84" s="1"/>
  <c r="P63"/>
  <c r="Q63" s="1"/>
  <c r="L58"/>
  <c r="M58" s="1"/>
  <c r="L66"/>
  <c r="M66" s="1"/>
  <c r="L73"/>
  <c r="M73" s="1"/>
  <c r="L87"/>
  <c r="M87" s="1"/>
  <c r="L80"/>
  <c r="M80" s="1"/>
  <c r="C56"/>
  <c r="D56" s="1"/>
  <c r="C85"/>
  <c r="D85" s="1"/>
  <c r="C71"/>
  <c r="D71" s="1"/>
  <c r="C64"/>
  <c r="D64" s="1"/>
  <c r="C78"/>
  <c r="D78" s="1"/>
  <c r="G55"/>
  <c r="G84"/>
  <c r="G63"/>
  <c r="G70"/>
  <c r="G77"/>
  <c r="N59"/>
  <c r="O59" s="1"/>
  <c r="N67"/>
  <c r="O67" s="1"/>
  <c r="N74"/>
  <c r="O74" s="1"/>
  <c r="N88"/>
  <c r="O88" s="1"/>
  <c r="N81"/>
  <c r="O81" s="1"/>
  <c r="L57"/>
  <c r="M57" s="1"/>
  <c r="L65"/>
  <c r="M65" s="1"/>
  <c r="L72"/>
  <c r="M72" s="1"/>
  <c r="L79"/>
  <c r="M79" s="1"/>
  <c r="L86"/>
  <c r="M86" s="1"/>
  <c r="C55"/>
  <c r="D55" s="1"/>
  <c r="C84"/>
  <c r="D84" s="1"/>
  <c r="C63"/>
  <c r="D63" s="1"/>
  <c r="C70"/>
  <c r="D70" s="1"/>
  <c r="C77"/>
  <c r="D77" s="1"/>
  <c r="N66"/>
  <c r="O66" s="1"/>
  <c r="N58"/>
  <c r="O58" s="1"/>
  <c r="N73"/>
  <c r="O73" s="1"/>
  <c r="N80"/>
  <c r="O80" s="1"/>
  <c r="N87"/>
  <c r="O87" s="1"/>
  <c r="L56"/>
  <c r="M56" s="1"/>
  <c r="L64"/>
  <c r="M64" s="1"/>
  <c r="L71"/>
  <c r="M71" s="1"/>
  <c r="L78"/>
  <c r="M78" s="1"/>
  <c r="L85"/>
  <c r="M85" s="1"/>
  <c r="L59"/>
  <c r="M59" s="1"/>
  <c r="L67"/>
  <c r="M67" s="1"/>
  <c r="L74"/>
  <c r="M74" s="1"/>
  <c r="L88"/>
  <c r="M88" s="1"/>
  <c r="L81"/>
  <c r="M81" s="1"/>
  <c r="C57"/>
  <c r="D57" s="1"/>
  <c r="C86"/>
  <c r="D86" s="1"/>
  <c r="C65"/>
  <c r="D65" s="1"/>
  <c r="C72"/>
  <c r="D72" s="1"/>
  <c r="C79"/>
  <c r="D79" s="1"/>
  <c r="G56"/>
  <c r="G85"/>
  <c r="G64"/>
  <c r="G71"/>
  <c r="G78"/>
  <c r="R55"/>
  <c r="S55" s="1"/>
  <c r="R63"/>
  <c r="S63" s="1"/>
  <c r="R70"/>
  <c r="S70" s="1"/>
  <c r="R77"/>
  <c r="S77" s="1"/>
  <c r="R84"/>
  <c r="S84" s="1"/>
  <c r="N56"/>
  <c r="O56" s="1"/>
  <c r="N64"/>
  <c r="O64" s="1"/>
  <c r="N71"/>
  <c r="O71" s="1"/>
  <c r="N85"/>
  <c r="O85" s="1"/>
  <c r="N78"/>
  <c r="O78" s="1"/>
  <c r="H59"/>
  <c r="H74"/>
  <c r="I74" s="1"/>
  <c r="H81"/>
  <c r="I81" s="1"/>
  <c r="H88"/>
  <c r="I88" s="1"/>
  <c r="H67"/>
  <c r="I67" s="1"/>
  <c r="N63"/>
  <c r="O63" s="1"/>
  <c r="N55"/>
  <c r="O55" s="1"/>
  <c r="N70"/>
  <c r="O70" s="1"/>
  <c r="N84"/>
  <c r="O84" s="1"/>
  <c r="N77"/>
  <c r="O77" s="1"/>
  <c r="E67"/>
  <c r="F67" s="1"/>
  <c r="E74"/>
  <c r="F74" s="1"/>
  <c r="E59"/>
  <c r="F59" s="1"/>
  <c r="E81"/>
  <c r="F81" s="1"/>
  <c r="E88"/>
  <c r="F88" s="1"/>
  <c r="H58"/>
  <c r="H73"/>
  <c r="I73" s="1"/>
  <c r="H80"/>
  <c r="H87"/>
  <c r="I87" s="1"/>
  <c r="H66"/>
  <c r="I66" s="1"/>
  <c r="N57"/>
  <c r="O57" s="1"/>
  <c r="N65"/>
  <c r="O65" s="1"/>
  <c r="N72"/>
  <c r="O72" s="1"/>
  <c r="N79"/>
  <c r="O79" s="1"/>
  <c r="N86"/>
  <c r="O86" s="1"/>
  <c r="L55"/>
  <c r="M55" s="1"/>
  <c r="L63"/>
  <c r="M63" s="1"/>
  <c r="L70"/>
  <c r="M70" s="1"/>
  <c r="L77"/>
  <c r="M77" s="1"/>
  <c r="L84"/>
  <c r="M84" s="1"/>
  <c r="P58"/>
  <c r="Q58" s="1"/>
  <c r="P73"/>
  <c r="Q73" s="1"/>
  <c r="P80"/>
  <c r="Q80" s="1"/>
  <c r="P87"/>
  <c r="Q87" s="1"/>
  <c r="P66"/>
  <c r="Q66" s="1"/>
  <c r="E65"/>
  <c r="F65" s="1"/>
  <c r="E72"/>
  <c r="F72" s="1"/>
  <c r="E57"/>
  <c r="F57" s="1"/>
  <c r="E79"/>
  <c r="F79" s="1"/>
  <c r="E86"/>
  <c r="F86" s="1"/>
  <c r="H56"/>
  <c r="H71"/>
  <c r="I71" s="1"/>
  <c r="H78"/>
  <c r="I78" s="1"/>
  <c r="H85"/>
  <c r="H64"/>
  <c r="I64" s="1"/>
  <c r="J67"/>
  <c r="K67" s="1"/>
  <c r="J59"/>
  <c r="K59" s="1"/>
  <c r="J74"/>
  <c r="K74" s="1"/>
  <c r="J88"/>
  <c r="K88" s="1"/>
  <c r="J81"/>
  <c r="K81" s="1"/>
  <c r="P57"/>
  <c r="Q57" s="1"/>
  <c r="P72"/>
  <c r="Q72" s="1"/>
  <c r="P86"/>
  <c r="Q86" s="1"/>
  <c r="P79"/>
  <c r="Q79" s="1"/>
  <c r="P65"/>
  <c r="Q65" s="1"/>
  <c r="E64"/>
  <c r="F64" s="1"/>
  <c r="E71"/>
  <c r="F71" s="1"/>
  <c r="E56"/>
  <c r="F56" s="1"/>
  <c r="E85"/>
  <c r="F85" s="1"/>
  <c r="E78"/>
  <c r="F78" s="1"/>
  <c r="H55"/>
  <c r="I55" s="1"/>
  <c r="H70"/>
  <c r="I70" s="1"/>
  <c r="H77"/>
  <c r="I77" s="1"/>
  <c r="H84"/>
  <c r="H63"/>
  <c r="I63" s="1"/>
  <c r="J58"/>
  <c r="K58" s="1"/>
  <c r="J66"/>
  <c r="K66" s="1"/>
  <c r="J73"/>
  <c r="K73" s="1"/>
  <c r="J87"/>
  <c r="K87" s="1"/>
  <c r="J80"/>
  <c r="K80" s="1"/>
  <c r="P56"/>
  <c r="Q56" s="1"/>
  <c r="P71"/>
  <c r="Q71" s="1"/>
  <c r="P78"/>
  <c r="Q78" s="1"/>
  <c r="P85"/>
  <c r="Q85" s="1"/>
  <c r="P64"/>
  <c r="Q64" s="1"/>
  <c r="E55"/>
  <c r="F55" s="1"/>
  <c r="E63"/>
  <c r="F63" s="1"/>
  <c r="E70"/>
  <c r="F70" s="1"/>
  <c r="E84"/>
  <c r="F84" s="1"/>
  <c r="E77"/>
  <c r="F77" s="1"/>
  <c r="P59"/>
  <c r="Q59" s="1"/>
  <c r="P74"/>
  <c r="Q74" s="1"/>
  <c r="P81"/>
  <c r="Q81" s="1"/>
  <c r="P88"/>
  <c r="Q88" s="1"/>
  <c r="P67"/>
  <c r="Q67" s="1"/>
  <c r="E66"/>
  <c r="F66" s="1"/>
  <c r="E73"/>
  <c r="F73" s="1"/>
  <c r="E80"/>
  <c r="F80" s="1"/>
  <c r="E58"/>
  <c r="F58" s="1"/>
  <c r="E87"/>
  <c r="F87" s="1"/>
  <c r="H57"/>
  <c r="I57" s="1"/>
  <c r="H72"/>
  <c r="I72" s="1"/>
  <c r="H86"/>
  <c r="I86" s="1"/>
  <c r="H79"/>
  <c r="H65"/>
  <c r="I65" s="1"/>
  <c r="I56" l="1"/>
  <c r="X56" s="1"/>
  <c r="I84"/>
  <c r="X84" s="1"/>
  <c r="I85"/>
  <c r="I58"/>
  <c r="I59"/>
  <c r="X59" s="1"/>
  <c r="I79"/>
  <c r="I80"/>
  <c r="X65"/>
  <c r="X63"/>
  <c r="X71"/>
  <c r="X87"/>
  <c r="X88"/>
  <c r="X72"/>
  <c r="X70"/>
  <c r="X64"/>
  <c r="X66"/>
  <c r="X67"/>
  <c r="X79"/>
  <c r="X57"/>
  <c r="X77"/>
  <c r="X55"/>
  <c r="X78"/>
  <c r="X73"/>
  <c r="X81"/>
  <c r="X86"/>
  <c r="X85"/>
  <c r="X80"/>
  <c r="X58"/>
  <c r="X74"/>
  <c r="X60" l="1"/>
  <c r="B54" s="1"/>
  <c r="M3" s="1"/>
  <c r="X89"/>
  <c r="B83" s="1"/>
  <c r="M7" s="1"/>
  <c r="X82"/>
  <c r="B76" s="1"/>
  <c r="M6" s="1"/>
  <c r="X68"/>
  <c r="B62" s="1"/>
  <c r="M4" s="1"/>
  <c r="X75"/>
  <c r="B69" s="1"/>
  <c r="M5" s="1"/>
</calcChain>
</file>

<file path=xl/sharedStrings.xml><?xml version="1.0" encoding="utf-8"?>
<sst xmlns="http://schemas.openxmlformats.org/spreadsheetml/2006/main" count="483" uniqueCount="161">
  <si>
    <t>Accueil Matin</t>
  </si>
  <si>
    <t>C1</t>
  </si>
  <si>
    <t>B1</t>
  </si>
  <si>
    <t>B2</t>
  </si>
  <si>
    <t>Repas</t>
  </si>
  <si>
    <t>C3</t>
  </si>
  <si>
    <t>C2</t>
  </si>
  <si>
    <t>Accueil Soir</t>
  </si>
  <si>
    <t>Laura</t>
  </si>
  <si>
    <t>Laetitia</t>
  </si>
  <si>
    <t>Eloise</t>
  </si>
  <si>
    <t>Lou</t>
  </si>
  <si>
    <t>Francois</t>
  </si>
  <si>
    <t>Laetita</t>
  </si>
  <si>
    <t>Animateur</t>
  </si>
  <si>
    <t>Activité</t>
  </si>
  <si>
    <t>B3</t>
  </si>
  <si>
    <t>B4</t>
  </si>
  <si>
    <t>9h30 - 12h15</t>
  </si>
  <si>
    <t>C4</t>
  </si>
  <si>
    <t>13h30 - 16h15</t>
  </si>
  <si>
    <t>11h30 - 13h30</t>
  </si>
  <si>
    <t>12h15 - 13h30</t>
  </si>
  <si>
    <t>Prepa repas</t>
  </si>
  <si>
    <t>Soirée</t>
  </si>
  <si>
    <t>F1</t>
  </si>
  <si>
    <t>20h - 22h30</t>
  </si>
  <si>
    <t>8h - 9h30</t>
  </si>
  <si>
    <t>Programme</t>
  </si>
  <si>
    <t>Anim 1</t>
  </si>
  <si>
    <t>Anim 2</t>
  </si>
  <si>
    <t>Anim 3</t>
  </si>
  <si>
    <t>Planning</t>
  </si>
  <si>
    <t>activité matin</t>
  </si>
  <si>
    <t>laura</t>
  </si>
  <si>
    <t>prépa matin</t>
  </si>
  <si>
    <t>prépa repas</t>
  </si>
  <si>
    <t>laetitia</t>
  </si>
  <si>
    <t>repas</t>
  </si>
  <si>
    <t>activité après midi</t>
  </si>
  <si>
    <t>Prépa apres midi</t>
  </si>
  <si>
    <t>16h15 - 18h30</t>
  </si>
  <si>
    <t>Sortie demi  journée</t>
  </si>
  <si>
    <t>13h30 - 18h</t>
  </si>
  <si>
    <t>journée</t>
  </si>
  <si>
    <t>9h30 - 18h30</t>
  </si>
  <si>
    <t>Anim 4</t>
  </si>
  <si>
    <t>Anim 5</t>
  </si>
  <si>
    <t>E2 - M</t>
  </si>
  <si>
    <t>D2</t>
  </si>
  <si>
    <t>D3</t>
  </si>
  <si>
    <t>D4</t>
  </si>
  <si>
    <t>D1</t>
  </si>
  <si>
    <t>E1 - AM</t>
  </si>
  <si>
    <t>E2 - AM</t>
  </si>
  <si>
    <t>Prépa repas</t>
  </si>
  <si>
    <t>G3</t>
  </si>
  <si>
    <t>Total</t>
  </si>
  <si>
    <t>Ados aprem</t>
  </si>
  <si>
    <t>Ados matin</t>
  </si>
  <si>
    <t>sortie journée</t>
  </si>
  <si>
    <t>Li-Lou</t>
  </si>
  <si>
    <t>déborah</t>
  </si>
  <si>
    <t>francois</t>
  </si>
  <si>
    <t>li-lou</t>
  </si>
  <si>
    <t>Li-lou</t>
  </si>
  <si>
    <t>TOTAL</t>
  </si>
  <si>
    <t>S2</t>
  </si>
  <si>
    <t>S1</t>
  </si>
  <si>
    <t>repos</t>
  </si>
  <si>
    <t>B10</t>
  </si>
  <si>
    <t>Matin</t>
  </si>
  <si>
    <t>Apres midi</t>
  </si>
  <si>
    <t>1/2 journée</t>
  </si>
  <si>
    <t>Semaine 1</t>
  </si>
  <si>
    <t>veillée</t>
  </si>
  <si>
    <t>Prépa matin</t>
  </si>
  <si>
    <t>prépa AM</t>
  </si>
  <si>
    <t>Veillé</t>
  </si>
  <si>
    <t>début</t>
  </si>
  <si>
    <t>fin</t>
  </si>
  <si>
    <t>A1</t>
  </si>
  <si>
    <t>A2</t>
  </si>
  <si>
    <t>LOCAL JEUNES (APRES MIDI)</t>
  </si>
  <si>
    <t>LOCAL JEUNES (MATIN)</t>
  </si>
  <si>
    <t>TJ - E2 -  DECOUVERTE GOLF</t>
  </si>
  <si>
    <t>TJ - D2 - SORTIE JOURNEE</t>
  </si>
  <si>
    <t>TJ - F1 - SOIREE</t>
  </si>
  <si>
    <t>TA - B1 - MATIN SPORT</t>
  </si>
  <si>
    <t>TA - D2  - BOWLING LAZER GAME MORLAIX</t>
  </si>
  <si>
    <t>TA - B2 - MATIN ACTIVITE MANUELLE</t>
  </si>
  <si>
    <t>TA - E5 - DECOUVERTE SURF</t>
  </si>
  <si>
    <t>TA - C2 - APRES MIDI ACTIVITE MANUELLE</t>
  </si>
  <si>
    <t>TJ - B3 - MATIN LOISIRS/JEUX</t>
  </si>
  <si>
    <t>LOCAL JEUNES (SOIRÉE)</t>
  </si>
  <si>
    <t>TJ - B5 - SALLE DE JEUX</t>
  </si>
  <si>
    <t>TJ - C1 - APRES MIDI SPORT</t>
  </si>
  <si>
    <t>TA - B4 - MATIN CUISINE/CINEMA</t>
  </si>
  <si>
    <t>TA - B5 - LOISIRS</t>
  </si>
  <si>
    <t>TA - E3 - DECOUVERTE ESCALADE</t>
  </si>
  <si>
    <t>LJ - PROJET JEUNES</t>
  </si>
  <si>
    <t>TJ - E2 - DECOUVERTE NAUTISME</t>
  </si>
  <si>
    <t>TJ - A1- ACCUEIL MATIN</t>
  </si>
  <si>
    <t>TJ - A2 - ACCUEIL REPAS</t>
  </si>
  <si>
    <t>TJ - A3 - ACCUEIL SOIR</t>
  </si>
  <si>
    <t>TA - B3 - MATIN LOISIRS</t>
  </si>
  <si>
    <t>TA - C1 - APRES MIDI SPORT</t>
  </si>
  <si>
    <t>TA - C3 - APRES MIDI LOISIRS/JEUX</t>
  </si>
  <si>
    <t>TA - C4 - CINEMA/CUISINE</t>
  </si>
  <si>
    <t>TA - E1 - CATAMARAN</t>
  </si>
  <si>
    <t>TA - E1 - PADDLE</t>
  </si>
  <si>
    <t>TA - E2 - DECOUVERTE GOLF</t>
  </si>
  <si>
    <t>TA - F2 - SOIREE</t>
  </si>
  <si>
    <t>TA - F3 - SOIREE REPAS</t>
  </si>
  <si>
    <t>TJ - B6 - DECOUVERTE INFORMATIQUE</t>
  </si>
  <si>
    <t>TA - G2 - JEUNES EN RÉSEAU</t>
  </si>
  <si>
    <t>TJ - E1 -  TEDDY</t>
  </si>
  <si>
    <t>TA - G3 - JOURNEE (2 ACTIVITES)</t>
  </si>
  <si>
    <t>TJ - E4 - DECOUVERTE TENNIS</t>
  </si>
  <si>
    <t>TJ - E7 - DECOUVERTE THEATRE -  MATIN</t>
  </si>
  <si>
    <t>TA - D4 - BAPTEME DE PLONGEE</t>
  </si>
  <si>
    <t>TA - D3 - SORTIE PAINT BALL</t>
  </si>
  <si>
    <t>TJ - B1 - MATIN SPORT</t>
  </si>
  <si>
    <t>TJ - B2 - MATIN ACTIVITE MANUELLE</t>
  </si>
  <si>
    <t>TA - D3 - DECOUVERTE WAKEBOARD</t>
  </si>
  <si>
    <t>TJ - B4 - CUISINE/CINEMA</t>
  </si>
  <si>
    <t>TJ - C2 - APRES MIDI ACTIVITE MANUELLE</t>
  </si>
  <si>
    <t>TJ - C3 - APRES MIDI LOISIRS/JEUX</t>
  </si>
  <si>
    <t>TJ - E3 -  ESCALADE MATIN</t>
  </si>
  <si>
    <t>TJ - E1 -  KAYAK</t>
  </si>
  <si>
    <t>TJ - E1 -  PADDLE</t>
  </si>
  <si>
    <t>TJ - F2 - NUIT SUR L'ILE LOUET</t>
  </si>
  <si>
    <t>TJ/TA - D2 - SORTIE RECREE DES 3 CURES</t>
  </si>
  <si>
    <t>TJ/TA - D2 SORTIE ACCROBRANCHE</t>
  </si>
  <si>
    <t>TJ - D2 - SORTIE EQUITATION</t>
  </si>
  <si>
    <t>TJ/TA - D2 - SORTIE LANDERNEAU</t>
  </si>
  <si>
    <t>TJ - F3 - SOIREE REPAS</t>
  </si>
  <si>
    <t>TA - STAGE THEATRE (8 ACTIVES C2)</t>
  </si>
  <si>
    <t>TJ/TA - D1 SORTIE PISCINE</t>
  </si>
  <si>
    <t>TA - D4 - SORTIE KARTING</t>
  </si>
  <si>
    <t>TJ - E2 - DECOUVERTE GOLF</t>
  </si>
  <si>
    <t>TJ - E1 - DECOUVERTE PADDLE</t>
  </si>
  <si>
    <t>TA - D2 - LASER GAME</t>
  </si>
  <si>
    <t>D4 - SORTIE LANDERNEAU</t>
  </si>
  <si>
    <t>TA - B3 - MATIN LOISIRS/JEUX</t>
  </si>
  <si>
    <t>TA - E7 - STAGE THEATRE - MATIN</t>
  </si>
  <si>
    <t>TA - E4 - DECOUVERTE HOCKEY SUBAQUATIQUE</t>
  </si>
  <si>
    <t>TA - F2 - NUIT SUR L'ILE LOUET</t>
  </si>
  <si>
    <t>TA - D3 - ESCAPE GAME</t>
  </si>
  <si>
    <t>TA - D2 - SORTIE A LA JOURNEE</t>
  </si>
  <si>
    <t>TA - D4 - SORTIE ILE DE BATZ</t>
  </si>
  <si>
    <t>TA - E9 - STREET GOLF</t>
  </si>
  <si>
    <t>TJ - E7 - DECOUVERTE THEATRE -  APRES MIDI</t>
  </si>
  <si>
    <t>TJ - J 4 - MINI CAMP</t>
  </si>
  <si>
    <t xml:space="preserve">C10 </t>
  </si>
  <si>
    <t>total</t>
  </si>
  <si>
    <t>B5</t>
  </si>
  <si>
    <t>F2</t>
  </si>
  <si>
    <t>F3</t>
  </si>
  <si>
    <t>A10</t>
  </si>
  <si>
    <t>a3</t>
  </si>
</sst>
</file>

<file path=xl/styles.xml><?xml version="1.0" encoding="utf-8"?>
<styleSheet xmlns="http://schemas.openxmlformats.org/spreadsheetml/2006/main">
  <numFmts count="7">
    <numFmt numFmtId="43" formatCode="_-* #,##0.00\ _€_-;\-* #,##0.00\ _€_-;_-* &quot;-&quot;??\ _€_-;_-@_-"/>
    <numFmt numFmtId="164" formatCode="[$-F800]dddd\,\ mmmm\ dd\,\ yyyy"/>
    <numFmt numFmtId="165" formatCode="[$-40C]dddd\ d\ mmmm\ "/>
    <numFmt numFmtId="166" formatCode="hh:mm;hh:mm;&quot;&quot;"/>
    <numFmt numFmtId="167" formatCode="[h]:mm;@"/>
    <numFmt numFmtId="168" formatCode="[h]:mm:ss;@"/>
    <numFmt numFmtId="170" formatCode="d/m;@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Calibri"/>
      <family val="2"/>
    </font>
    <font>
      <b/>
      <sz val="12"/>
      <color theme="1"/>
      <name val="Calibri"/>
      <family val="2"/>
      <scheme val="minor"/>
    </font>
    <font>
      <sz val="14"/>
      <color rgb="FF000000"/>
      <name val="Calibri"/>
      <family val="2"/>
    </font>
    <font>
      <sz val="12"/>
      <color rgb="FF000000"/>
      <name val="Calibri"/>
      <family val="2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8"/>
      <color theme="1"/>
      <name val="Calibri"/>
      <family val="2"/>
      <scheme val="minor"/>
    </font>
    <font>
      <sz val="8"/>
      <name val="Calibri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4"/>
      <color theme="1"/>
      <name val="Calibri"/>
      <family val="2"/>
    </font>
    <font>
      <b/>
      <sz val="12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79646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BBB5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B3B3B3"/>
        <bgColor indexed="64"/>
      </patternFill>
    </fill>
    <fill>
      <patternFill patternType="solid">
        <fgColor theme="5" tint="0.59999389629810485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rgb="FF000000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" fillId="0" borderId="0"/>
  </cellStyleXfs>
  <cellXfs count="178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6" borderId="0" xfId="0" applyFont="1" applyFill="1" applyAlignment="1">
      <alignment horizontal="center"/>
    </xf>
    <xf numFmtId="0" fontId="0" fillId="0" borderId="0" xfId="0" applyFont="1" applyAlignment="1">
      <alignment horizontal="left" vertical="center"/>
    </xf>
    <xf numFmtId="165" fontId="4" fillId="9" borderId="2" xfId="0" applyNumberFormat="1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left" vertical="center" wrapText="1"/>
    </xf>
    <xf numFmtId="20" fontId="5" fillId="6" borderId="2" xfId="0" applyNumberFormat="1" applyFont="1" applyFill="1" applyBorder="1" applyAlignment="1">
      <alignment horizontal="left" vertical="center" wrapText="1"/>
    </xf>
    <xf numFmtId="0" fontId="7" fillId="4" borderId="4" xfId="0" applyFont="1" applyFill="1" applyBorder="1" applyAlignment="1">
      <alignment horizontal="center" wrapText="1"/>
    </xf>
    <xf numFmtId="0" fontId="6" fillId="2" borderId="4" xfId="0" applyFont="1" applyFill="1" applyBorder="1" applyAlignment="1">
      <alignment horizontal="center" wrapText="1"/>
    </xf>
    <xf numFmtId="0" fontId="7" fillId="5" borderId="4" xfId="0" applyFont="1" applyFill="1" applyBorder="1" applyAlignment="1">
      <alignment horizontal="center" wrapText="1"/>
    </xf>
    <xf numFmtId="0" fontId="5" fillId="7" borderId="2" xfId="0" applyFont="1" applyFill="1" applyBorder="1" applyAlignment="1">
      <alignment horizontal="left" vertical="center" wrapText="1"/>
    </xf>
    <xf numFmtId="20" fontId="5" fillId="7" borderId="2" xfId="0" applyNumberFormat="1" applyFont="1" applyFill="1" applyBorder="1" applyAlignment="1">
      <alignment horizontal="left" vertical="center" wrapText="1"/>
    </xf>
    <xf numFmtId="0" fontId="6" fillId="2" borderId="6" xfId="0" applyFont="1" applyFill="1" applyBorder="1" applyAlignment="1">
      <alignment horizontal="center" wrapText="1"/>
    </xf>
    <xf numFmtId="0" fontId="8" fillId="2" borderId="6" xfId="0" applyFont="1" applyFill="1" applyBorder="1" applyAlignment="1">
      <alignment wrapText="1"/>
    </xf>
    <xf numFmtId="0" fontId="8" fillId="0" borderId="6" xfId="0" applyFont="1" applyBorder="1" applyAlignment="1">
      <alignment wrapText="1"/>
    </xf>
    <xf numFmtId="0" fontId="6" fillId="5" borderId="5" xfId="0" applyFont="1" applyFill="1" applyBorder="1" applyAlignment="1">
      <alignment horizontal="center" wrapText="1"/>
    </xf>
    <xf numFmtId="0" fontId="8" fillId="4" borderId="6" xfId="0" applyFont="1" applyFill="1" applyBorder="1" applyAlignment="1">
      <alignment wrapText="1"/>
    </xf>
    <xf numFmtId="0" fontId="7" fillId="0" borderId="6" xfId="0" applyFont="1" applyBorder="1" applyAlignment="1">
      <alignment horizontal="center" wrapText="1"/>
    </xf>
    <xf numFmtId="0" fontId="8" fillId="5" borderId="6" xfId="0" applyFont="1" applyFill="1" applyBorder="1" applyAlignment="1">
      <alignment wrapText="1"/>
    </xf>
    <xf numFmtId="0" fontId="6" fillId="5" borderId="6" xfId="0" applyFont="1" applyFill="1" applyBorder="1" applyAlignment="1">
      <alignment horizontal="center" wrapText="1"/>
    </xf>
    <xf numFmtId="0" fontId="8" fillId="0" borderId="5" xfId="0" applyFont="1" applyBorder="1" applyAlignment="1">
      <alignment wrapText="1"/>
    </xf>
    <xf numFmtId="0" fontId="6" fillId="6" borderId="7" xfId="0" applyFont="1" applyFill="1" applyBorder="1" applyAlignment="1">
      <alignment horizontal="center" wrapText="1"/>
    </xf>
    <xf numFmtId="0" fontId="6" fillId="6" borderId="6" xfId="0" applyFont="1" applyFill="1" applyBorder="1" applyAlignment="1">
      <alignment horizontal="center" wrapText="1"/>
    </xf>
    <xf numFmtId="0" fontId="0" fillId="11" borderId="0" xfId="0" applyFont="1" applyFill="1" applyBorder="1" applyAlignment="1">
      <alignment horizontal="left" vertical="center"/>
    </xf>
    <xf numFmtId="0" fontId="2" fillId="6" borderId="2" xfId="0" applyFont="1" applyFill="1" applyBorder="1" applyAlignment="1">
      <alignment horizontal="left" vertical="center"/>
    </xf>
    <xf numFmtId="20" fontId="2" fillId="6" borderId="2" xfId="0" applyNumberFormat="1" applyFont="1" applyFill="1" applyBorder="1" applyAlignment="1">
      <alignment horizontal="left" vertical="center"/>
    </xf>
    <xf numFmtId="0" fontId="7" fillId="10" borderId="5" xfId="0" applyFont="1" applyFill="1" applyBorder="1" applyAlignment="1">
      <alignment horizontal="center" wrapText="1"/>
    </xf>
    <xf numFmtId="0" fontId="7" fillId="5" borderId="6" xfId="0" applyFont="1" applyFill="1" applyBorder="1" applyAlignment="1">
      <alignment horizontal="center" wrapText="1"/>
    </xf>
    <xf numFmtId="0" fontId="2" fillId="6" borderId="2" xfId="0" applyFont="1" applyFill="1" applyBorder="1" applyAlignment="1">
      <alignment horizontal="left" vertical="center" wrapText="1"/>
    </xf>
    <xf numFmtId="0" fontId="6" fillId="2" borderId="5" xfId="0" applyFont="1" applyFill="1" applyBorder="1" applyAlignment="1">
      <alignment horizontal="center" wrapText="1"/>
    </xf>
    <xf numFmtId="0" fontId="5" fillId="5" borderId="2" xfId="0" applyFont="1" applyFill="1" applyBorder="1" applyAlignment="1">
      <alignment horizontal="left" vertical="center" wrapText="1"/>
    </xf>
    <xf numFmtId="20" fontId="5" fillId="5" borderId="2" xfId="0" applyNumberFormat="1" applyFont="1" applyFill="1" applyBorder="1" applyAlignment="1">
      <alignment horizontal="left" vertical="center" wrapText="1"/>
    </xf>
    <xf numFmtId="0" fontId="8" fillId="10" borderId="6" xfId="0" applyFont="1" applyFill="1" applyBorder="1" applyAlignment="1">
      <alignment wrapText="1"/>
    </xf>
    <xf numFmtId="0" fontId="6" fillId="6" borderId="8" xfId="0" applyFont="1" applyFill="1" applyBorder="1" applyAlignment="1">
      <alignment horizontal="center" wrapText="1"/>
    </xf>
    <xf numFmtId="0" fontId="6" fillId="6" borderId="9" xfId="0" applyFont="1" applyFill="1" applyBorder="1" applyAlignment="1">
      <alignment horizontal="center" wrapText="1"/>
    </xf>
    <xf numFmtId="0" fontId="6" fillId="6" borderId="10" xfId="0" applyFont="1" applyFill="1" applyBorder="1" applyAlignment="1">
      <alignment horizontal="center" wrapText="1"/>
    </xf>
    <xf numFmtId="20" fontId="2" fillId="6" borderId="2" xfId="0" applyNumberFormat="1" applyFont="1" applyFill="1" applyBorder="1" applyAlignment="1">
      <alignment horizontal="left" vertical="center" wrapText="1"/>
    </xf>
    <xf numFmtId="0" fontId="7" fillId="4" borderId="6" xfId="0" applyFont="1" applyFill="1" applyBorder="1" applyAlignment="1">
      <alignment horizontal="center" wrapText="1"/>
    </xf>
    <xf numFmtId="0" fontId="2" fillId="0" borderId="2" xfId="0" applyFont="1" applyBorder="1" applyAlignment="1">
      <alignment horizontal="left" vertical="center"/>
    </xf>
    <xf numFmtId="0" fontId="2" fillId="13" borderId="2" xfId="0" applyFont="1" applyFill="1" applyBorder="1" applyAlignment="1">
      <alignment horizontal="left" vertical="center"/>
    </xf>
    <xf numFmtId="20" fontId="2" fillId="13" borderId="2" xfId="0" applyNumberFormat="1" applyFont="1" applyFill="1" applyBorder="1" applyAlignment="1">
      <alignment horizontal="left" vertical="center"/>
    </xf>
    <xf numFmtId="0" fontId="9" fillId="0" borderId="2" xfId="0" applyFont="1" applyFill="1" applyBorder="1" applyAlignment="1">
      <alignment wrapText="1"/>
    </xf>
    <xf numFmtId="0" fontId="9" fillId="0" borderId="2" xfId="0" applyFont="1" applyFill="1" applyBorder="1" applyAlignment="1">
      <alignment vertical="center" wrapText="1"/>
    </xf>
    <xf numFmtId="0" fontId="2" fillId="14" borderId="2" xfId="0" applyFont="1" applyFill="1" applyBorder="1" applyAlignment="1">
      <alignment horizontal="left" vertical="center"/>
    </xf>
    <xf numFmtId="20" fontId="2" fillId="14" borderId="2" xfId="0" applyNumberFormat="1" applyFont="1" applyFill="1" applyBorder="1" applyAlignment="1">
      <alignment horizontal="left" vertical="center"/>
    </xf>
    <xf numFmtId="0" fontId="2" fillId="11" borderId="2" xfId="0" applyFont="1" applyFill="1" applyBorder="1" applyAlignment="1">
      <alignment horizontal="left" vertical="center"/>
    </xf>
    <xf numFmtId="20" fontId="2" fillId="11" borderId="2" xfId="0" applyNumberFormat="1" applyFont="1" applyFill="1" applyBorder="1" applyAlignment="1">
      <alignment horizontal="left" vertical="center"/>
    </xf>
    <xf numFmtId="0" fontId="0" fillId="0" borderId="2" xfId="0" applyBorder="1"/>
    <xf numFmtId="0" fontId="0" fillId="6" borderId="2" xfId="0" applyFill="1" applyBorder="1"/>
    <xf numFmtId="0" fontId="0" fillId="9" borderId="2" xfId="0" applyFill="1" applyBorder="1"/>
    <xf numFmtId="0" fontId="0" fillId="8" borderId="2" xfId="0" applyFill="1" applyBorder="1"/>
    <xf numFmtId="0" fontId="0" fillId="7" borderId="2" xfId="0" applyFill="1" applyBorder="1"/>
    <xf numFmtId="0" fontId="0" fillId="0" borderId="0" xfId="0" applyAlignment="1">
      <alignment wrapText="1"/>
    </xf>
    <xf numFmtId="46" fontId="1" fillId="9" borderId="11" xfId="1" applyNumberFormat="1" applyFont="1" applyFill="1" applyBorder="1"/>
    <xf numFmtId="166" fontId="1" fillId="9" borderId="11" xfId="1" applyNumberFormat="1" applyFont="1" applyFill="1" applyBorder="1"/>
    <xf numFmtId="166" fontId="0" fillId="9" borderId="11" xfId="0" applyNumberFormat="1" applyFill="1" applyBorder="1"/>
    <xf numFmtId="166" fontId="10" fillId="9" borderId="11" xfId="2" applyNumberFormat="1" applyFont="1" applyFill="1" applyBorder="1"/>
    <xf numFmtId="166" fontId="1" fillId="9" borderId="11" xfId="2" applyNumberFormat="1" applyFont="1" applyFill="1" applyBorder="1"/>
    <xf numFmtId="165" fontId="11" fillId="9" borderId="11" xfId="0" applyNumberFormat="1" applyFont="1" applyFill="1" applyBorder="1" applyAlignment="1">
      <alignment vertical="center"/>
    </xf>
    <xf numFmtId="167" fontId="2" fillId="9" borderId="2" xfId="2" applyNumberFormat="1" applyFont="1" applyFill="1" applyBorder="1" applyAlignment="1">
      <alignment horizontal="center" vertical="center"/>
    </xf>
    <xf numFmtId="166" fontId="1" fillId="9" borderId="2" xfId="1" applyNumberFormat="1" applyFont="1" applyFill="1" applyBorder="1"/>
    <xf numFmtId="166" fontId="0" fillId="0" borderId="0" xfId="0" applyNumberFormat="1"/>
    <xf numFmtId="165" fontId="11" fillId="9" borderId="2" xfId="0" applyNumberFormat="1" applyFont="1" applyFill="1" applyBorder="1" applyAlignment="1">
      <alignment vertical="center"/>
    </xf>
    <xf numFmtId="165" fontId="12" fillId="0" borderId="2" xfId="0" applyNumberFormat="1" applyFont="1" applyFill="1" applyBorder="1" applyAlignment="1">
      <alignment horizontal="right" vertical="center"/>
    </xf>
    <xf numFmtId="165" fontId="13" fillId="9" borderId="2" xfId="0" applyNumberFormat="1" applyFont="1" applyFill="1" applyBorder="1" applyAlignment="1">
      <alignment horizontal="right" vertical="center"/>
    </xf>
    <xf numFmtId="0" fontId="14" fillId="9" borderId="12" xfId="0" applyFont="1" applyFill="1" applyBorder="1" applyAlignment="1">
      <alignment horizontal="center"/>
    </xf>
    <xf numFmtId="11" fontId="10" fillId="9" borderId="19" xfId="0" applyNumberFormat="1" applyFont="1" applyFill="1" applyBorder="1" applyAlignment="1">
      <alignment horizontal="left" vertical="top"/>
    </xf>
    <xf numFmtId="0" fontId="9" fillId="2" borderId="2" xfId="0" applyFont="1" applyFill="1" applyBorder="1" applyAlignment="1">
      <alignment vertical="center" wrapText="1"/>
    </xf>
    <xf numFmtId="166" fontId="0" fillId="0" borderId="2" xfId="0" applyNumberFormat="1" applyBorder="1"/>
    <xf numFmtId="46" fontId="10" fillId="9" borderId="19" xfId="0" applyNumberFormat="1" applyFont="1" applyFill="1" applyBorder="1" applyAlignment="1">
      <alignment horizontal="left" vertical="top"/>
    </xf>
    <xf numFmtId="0" fontId="9" fillId="5" borderId="2" xfId="0" applyFont="1" applyFill="1" applyBorder="1" applyAlignment="1">
      <alignment vertical="center" wrapText="1"/>
    </xf>
    <xf numFmtId="167" fontId="11" fillId="9" borderId="2" xfId="1" applyNumberFormat="1" applyFont="1" applyFill="1" applyBorder="1" applyAlignment="1">
      <alignment vertical="center"/>
    </xf>
    <xf numFmtId="0" fontId="9" fillId="2" borderId="1" xfId="0" applyFont="1" applyFill="1" applyBorder="1" applyAlignment="1">
      <alignment vertical="center" wrapText="1"/>
    </xf>
    <xf numFmtId="166" fontId="1" fillId="9" borderId="0" xfId="1" applyNumberFormat="1" applyFont="1" applyFill="1" applyBorder="1"/>
    <xf numFmtId="166" fontId="1" fillId="9" borderId="24" xfId="1" applyNumberFormat="1" applyFont="1" applyFill="1" applyBorder="1"/>
    <xf numFmtId="165" fontId="11" fillId="9" borderId="0" xfId="0" applyNumberFormat="1" applyFont="1" applyFill="1" applyBorder="1" applyAlignment="1">
      <alignment vertical="center"/>
    </xf>
    <xf numFmtId="165" fontId="15" fillId="9" borderId="1" xfId="0" applyNumberFormat="1" applyFont="1" applyFill="1" applyBorder="1" applyAlignment="1">
      <alignment horizontal="left" vertical="center" wrapText="1"/>
    </xf>
    <xf numFmtId="0" fontId="9" fillId="0" borderId="0" xfId="0" applyFont="1" applyBorder="1" applyAlignment="1">
      <alignment wrapText="1"/>
    </xf>
    <xf numFmtId="0" fontId="9" fillId="9" borderId="0" xfId="0" applyFont="1" applyFill="1" applyBorder="1" applyAlignment="1">
      <alignment vertical="center" wrapText="1"/>
    </xf>
    <xf numFmtId="0" fontId="9" fillId="0" borderId="24" xfId="0" applyFont="1" applyBorder="1" applyAlignment="1">
      <alignment wrapText="1"/>
    </xf>
    <xf numFmtId="0" fontId="9" fillId="15" borderId="0" xfId="0" applyFont="1" applyFill="1" applyBorder="1" applyAlignment="1">
      <alignment vertical="center" wrapText="1"/>
    </xf>
    <xf numFmtId="0" fontId="9" fillId="0" borderId="0" xfId="0" applyFont="1" applyBorder="1" applyAlignment="1">
      <alignment vertical="center" wrapText="1"/>
    </xf>
    <xf numFmtId="165" fontId="4" fillId="9" borderId="1" xfId="0" applyNumberFormat="1" applyFont="1" applyFill="1" applyBorder="1" applyAlignment="1">
      <alignment horizontal="center" vertical="center" wrapText="1"/>
    </xf>
    <xf numFmtId="0" fontId="9" fillId="0" borderId="2" xfId="0" applyFont="1" applyBorder="1" applyAlignment="1">
      <alignment wrapText="1"/>
    </xf>
    <xf numFmtId="0" fontId="9" fillId="9" borderId="2" xfId="0" applyFont="1" applyFill="1" applyBorder="1" applyAlignment="1">
      <alignment vertical="center" wrapText="1"/>
    </xf>
    <xf numFmtId="0" fontId="9" fillId="15" borderId="2" xfId="0" applyFont="1" applyFill="1" applyBorder="1" applyAlignment="1">
      <alignment vertical="center" wrapText="1"/>
    </xf>
    <xf numFmtId="0" fontId="9" fillId="0" borderId="2" xfId="0" applyFont="1" applyBorder="1" applyAlignment="1">
      <alignment vertical="center" wrapText="1"/>
    </xf>
    <xf numFmtId="0" fontId="9" fillId="16" borderId="2" xfId="0" applyFont="1" applyFill="1" applyBorder="1" applyAlignment="1">
      <alignment vertical="center" wrapText="1"/>
    </xf>
    <xf numFmtId="0" fontId="0" fillId="4" borderId="0" xfId="0" applyFill="1"/>
    <xf numFmtId="0" fontId="8" fillId="6" borderId="6" xfId="0" applyFont="1" applyFill="1" applyBorder="1" applyAlignment="1">
      <alignment wrapText="1"/>
    </xf>
    <xf numFmtId="0" fontId="6" fillId="4" borderId="6" xfId="0" applyFont="1" applyFill="1" applyBorder="1" applyAlignment="1">
      <alignment horizontal="center" wrapText="1"/>
    </xf>
    <xf numFmtId="0" fontId="7" fillId="10" borderId="6" xfId="0" applyFont="1" applyFill="1" applyBorder="1" applyAlignment="1">
      <alignment wrapText="1"/>
    </xf>
    <xf numFmtId="0" fontId="7" fillId="12" borderId="6" xfId="0" applyFont="1" applyFill="1" applyBorder="1" applyAlignment="1">
      <alignment horizontal="center" wrapText="1"/>
    </xf>
    <xf numFmtId="0" fontId="7" fillId="10" borderId="6" xfId="0" applyFont="1" applyFill="1" applyBorder="1" applyAlignment="1">
      <alignment horizontal="center" wrapText="1"/>
    </xf>
    <xf numFmtId="0" fontId="7" fillId="4" borderId="5" xfId="0" applyFont="1" applyFill="1" applyBorder="1" applyAlignment="1">
      <alignment horizontal="center" wrapText="1"/>
    </xf>
    <xf numFmtId="0" fontId="6" fillId="4" borderId="5" xfId="0" applyFont="1" applyFill="1" applyBorder="1" applyAlignment="1">
      <alignment horizontal="center" wrapText="1"/>
    </xf>
    <xf numFmtId="0" fontId="8" fillId="0" borderId="10" xfId="0" applyFont="1" applyBorder="1" applyAlignment="1">
      <alignment wrapText="1"/>
    </xf>
    <xf numFmtId="0" fontId="7" fillId="12" borderId="5" xfId="0" applyFont="1" applyFill="1" applyBorder="1" applyAlignment="1">
      <alignment horizontal="center" wrapText="1"/>
    </xf>
    <xf numFmtId="0" fontId="7" fillId="5" borderId="5" xfId="0" applyFont="1" applyFill="1" applyBorder="1" applyAlignment="1">
      <alignment horizontal="center" wrapText="1"/>
    </xf>
    <xf numFmtId="0" fontId="6" fillId="6" borderId="25" xfId="0" applyFont="1" applyFill="1" applyBorder="1" applyAlignment="1">
      <alignment horizontal="center" wrapText="1"/>
    </xf>
    <xf numFmtId="168" fontId="0" fillId="0" borderId="0" xfId="0" applyNumberFormat="1"/>
    <xf numFmtId="46" fontId="9" fillId="0" borderId="0" xfId="0" applyNumberFormat="1" applyFont="1"/>
    <xf numFmtId="0" fontId="7" fillId="10" borderId="3" xfId="0" applyFont="1" applyFill="1" applyBorder="1" applyAlignment="1">
      <alignment horizontal="center" wrapText="1"/>
    </xf>
    <xf numFmtId="0" fontId="9" fillId="0" borderId="0" xfId="0" applyFont="1"/>
    <xf numFmtId="0" fontId="16" fillId="15" borderId="0" xfId="0" applyFont="1" applyFill="1" applyBorder="1" applyAlignment="1">
      <alignment horizontal="center" vertical="center" wrapText="1"/>
    </xf>
    <xf numFmtId="0" fontId="16" fillId="15" borderId="12" xfId="0" applyFont="1" applyFill="1" applyBorder="1" applyAlignment="1">
      <alignment horizontal="center" vertical="center" wrapText="1"/>
    </xf>
    <xf numFmtId="0" fontId="16" fillId="15" borderId="22" xfId="0" applyFont="1" applyFill="1" applyBorder="1" applyAlignment="1">
      <alignment horizontal="center" vertical="center" wrapText="1"/>
    </xf>
    <xf numFmtId="0" fontId="16" fillId="15" borderId="19" xfId="0" applyFont="1" applyFill="1" applyBorder="1" applyAlignment="1">
      <alignment horizontal="center" vertical="center" wrapText="1"/>
    </xf>
    <xf numFmtId="165" fontId="4" fillId="9" borderId="2" xfId="0" applyNumberFormat="1" applyFont="1" applyFill="1" applyBorder="1" applyAlignment="1">
      <alignment horizontal="left" vertical="center" wrapText="1"/>
    </xf>
    <xf numFmtId="0" fontId="2" fillId="0" borderId="21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0" fillId="9" borderId="19" xfId="0" applyFill="1" applyBorder="1" applyAlignment="1">
      <alignment horizontal="center"/>
    </xf>
    <xf numFmtId="0" fontId="0" fillId="9" borderId="22" xfId="0" applyFill="1" applyBorder="1" applyAlignment="1">
      <alignment horizontal="center"/>
    </xf>
    <xf numFmtId="0" fontId="15" fillId="4" borderId="0" xfId="0" applyFont="1" applyFill="1" applyBorder="1" applyAlignment="1">
      <alignment horizontal="center" vertical="center" wrapText="1"/>
    </xf>
    <xf numFmtId="0" fontId="15" fillId="4" borderId="16" xfId="0" applyFont="1" applyFill="1" applyBorder="1" applyAlignment="1">
      <alignment horizontal="center" vertical="center" wrapText="1"/>
    </xf>
    <xf numFmtId="167" fontId="0" fillId="9" borderId="19" xfId="2" applyNumberFormat="1" applyFont="1" applyFill="1" applyBorder="1" applyAlignment="1">
      <alignment horizontal="center"/>
    </xf>
    <xf numFmtId="167" fontId="0" fillId="9" borderId="23" xfId="2" applyNumberFormat="1" applyFont="1" applyFill="1" applyBorder="1" applyAlignment="1">
      <alignment horizontal="center"/>
    </xf>
    <xf numFmtId="167" fontId="1" fillId="9" borderId="19" xfId="2" applyNumberFormat="1" applyFont="1" applyFill="1" applyBorder="1" applyAlignment="1">
      <alignment horizontal="center"/>
    </xf>
    <xf numFmtId="167" fontId="1" fillId="9" borderId="23" xfId="2" applyNumberFormat="1" applyFont="1" applyFill="1" applyBorder="1" applyAlignment="1">
      <alignment horizontal="center"/>
    </xf>
    <xf numFmtId="167" fontId="0" fillId="9" borderId="22" xfId="2" applyNumberFormat="1" applyFont="1" applyFill="1" applyBorder="1" applyAlignment="1">
      <alignment horizontal="center"/>
    </xf>
    <xf numFmtId="0" fontId="0" fillId="9" borderId="23" xfId="0" applyFill="1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0" fillId="9" borderId="14" xfId="0" applyFill="1" applyBorder="1" applyAlignment="1">
      <alignment horizontal="center"/>
    </xf>
    <xf numFmtId="0" fontId="15" fillId="4" borderId="11" xfId="0" applyFont="1" applyFill="1" applyBorder="1" applyAlignment="1">
      <alignment horizontal="center" vertical="center" wrapText="1"/>
    </xf>
    <xf numFmtId="0" fontId="15" fillId="4" borderId="13" xfId="0" applyFont="1" applyFill="1" applyBorder="1" applyAlignment="1">
      <alignment horizontal="center" vertical="center" wrapText="1"/>
    </xf>
    <xf numFmtId="167" fontId="0" fillId="9" borderId="15" xfId="2" applyNumberFormat="1" applyFont="1" applyFill="1" applyBorder="1" applyAlignment="1">
      <alignment horizontal="center"/>
    </xf>
    <xf numFmtId="167" fontId="0" fillId="9" borderId="18" xfId="2" applyNumberFormat="1" applyFont="1" applyFill="1" applyBorder="1" applyAlignment="1">
      <alignment horizontal="center"/>
    </xf>
    <xf numFmtId="167" fontId="1" fillId="9" borderId="15" xfId="2" applyNumberFormat="1" applyFont="1" applyFill="1" applyBorder="1" applyAlignment="1">
      <alignment horizontal="center"/>
    </xf>
    <xf numFmtId="167" fontId="1" fillId="9" borderId="18" xfId="2" applyNumberFormat="1" applyFont="1" applyFill="1" applyBorder="1" applyAlignment="1">
      <alignment horizontal="center"/>
    </xf>
    <xf numFmtId="167" fontId="0" fillId="9" borderId="14" xfId="2" applyNumberFormat="1" applyFont="1" applyFill="1" applyBorder="1" applyAlignment="1">
      <alignment horizontal="center"/>
    </xf>
    <xf numFmtId="0" fontId="0" fillId="9" borderId="18" xfId="0" applyFill="1" applyBorder="1" applyAlignment="1">
      <alignment horizontal="center"/>
    </xf>
    <xf numFmtId="0" fontId="2" fillId="0" borderId="17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20" fontId="5" fillId="6" borderId="26" xfId="0" applyNumberFormat="1" applyFont="1" applyFill="1" applyBorder="1" applyAlignment="1">
      <alignment horizontal="left" vertical="center" wrapText="1"/>
    </xf>
    <xf numFmtId="20" fontId="5" fillId="7" borderId="26" xfId="0" applyNumberFormat="1" applyFont="1" applyFill="1" applyBorder="1" applyAlignment="1">
      <alignment horizontal="left" vertical="center" wrapText="1"/>
    </xf>
    <xf numFmtId="20" fontId="2" fillId="6" borderId="26" xfId="0" applyNumberFormat="1" applyFont="1" applyFill="1" applyBorder="1" applyAlignment="1">
      <alignment horizontal="left" vertical="center"/>
    </xf>
    <xf numFmtId="20" fontId="5" fillId="5" borderId="26" xfId="0" applyNumberFormat="1" applyFont="1" applyFill="1" applyBorder="1" applyAlignment="1">
      <alignment horizontal="left" vertical="center" wrapText="1"/>
    </xf>
    <xf numFmtId="20" fontId="2" fillId="6" borderId="26" xfId="0" applyNumberFormat="1" applyFont="1" applyFill="1" applyBorder="1" applyAlignment="1">
      <alignment horizontal="left" vertical="center" wrapText="1"/>
    </xf>
    <xf numFmtId="0" fontId="2" fillId="0" borderId="26" xfId="0" applyFont="1" applyBorder="1" applyAlignment="1">
      <alignment horizontal="left" vertical="center"/>
    </xf>
    <xf numFmtId="20" fontId="2" fillId="13" borderId="26" xfId="0" applyNumberFormat="1" applyFont="1" applyFill="1" applyBorder="1" applyAlignment="1">
      <alignment horizontal="left" vertical="center"/>
    </xf>
    <xf numFmtId="165" fontId="4" fillId="9" borderId="27" xfId="0" applyNumberFormat="1" applyFont="1" applyFill="1" applyBorder="1" applyAlignment="1">
      <alignment horizontal="center" vertical="center" wrapText="1"/>
    </xf>
    <xf numFmtId="0" fontId="8" fillId="9" borderId="2" xfId="0" applyFont="1" applyFill="1" applyBorder="1" applyAlignment="1">
      <alignment wrapText="1"/>
    </xf>
    <xf numFmtId="0" fontId="17" fillId="9" borderId="2" xfId="0" applyFont="1" applyFill="1" applyBorder="1" applyAlignment="1">
      <alignment horizontal="center" vertical="center" wrapText="1"/>
    </xf>
    <xf numFmtId="0" fontId="6" fillId="9" borderId="2" xfId="0" applyFont="1" applyFill="1" applyBorder="1" applyAlignment="1">
      <alignment horizontal="center" vertical="center" wrapText="1"/>
    </xf>
    <xf numFmtId="0" fontId="9" fillId="9" borderId="1" xfId="0" applyFont="1" applyFill="1" applyBorder="1" applyAlignment="1">
      <alignment wrapText="1"/>
    </xf>
    <xf numFmtId="0" fontId="9" fillId="9" borderId="1" xfId="0" applyFont="1" applyFill="1" applyBorder="1" applyAlignment="1">
      <alignment vertical="center" wrapText="1"/>
    </xf>
    <xf numFmtId="0" fontId="9" fillId="9" borderId="2" xfId="0" applyFont="1" applyFill="1" applyBorder="1" applyAlignment="1">
      <alignment wrapText="1"/>
    </xf>
    <xf numFmtId="0" fontId="10" fillId="17" borderId="0" xfId="0" applyFont="1" applyFill="1" applyBorder="1" applyAlignment="1">
      <alignment horizontal="left" vertical="center"/>
    </xf>
    <xf numFmtId="0" fontId="18" fillId="17" borderId="2" xfId="0" applyFont="1" applyFill="1" applyBorder="1" applyAlignment="1">
      <alignment horizontal="left" vertical="center" wrapText="1"/>
    </xf>
    <xf numFmtId="20" fontId="18" fillId="17" borderId="26" xfId="0" applyNumberFormat="1" applyFont="1" applyFill="1" applyBorder="1" applyAlignment="1">
      <alignment horizontal="left" vertical="center" wrapText="1"/>
    </xf>
    <xf numFmtId="0" fontId="0" fillId="17" borderId="0" xfId="0" applyFont="1" applyFill="1" applyBorder="1" applyAlignment="1">
      <alignment horizontal="left" vertical="center"/>
    </xf>
    <xf numFmtId="0" fontId="5" fillId="17" borderId="2" xfId="0" applyFont="1" applyFill="1" applyBorder="1" applyAlignment="1">
      <alignment horizontal="left" vertical="center" wrapText="1"/>
    </xf>
    <xf numFmtId="20" fontId="5" fillId="17" borderId="26" xfId="0" applyNumberFormat="1" applyFont="1" applyFill="1" applyBorder="1" applyAlignment="1">
      <alignment horizontal="left" vertical="center" wrapText="1"/>
    </xf>
    <xf numFmtId="0" fontId="2" fillId="7" borderId="2" xfId="0" applyFont="1" applyFill="1" applyBorder="1" applyAlignment="1">
      <alignment horizontal="left" vertical="center"/>
    </xf>
    <xf numFmtId="20" fontId="2" fillId="7" borderId="26" xfId="0" applyNumberFormat="1" applyFont="1" applyFill="1" applyBorder="1" applyAlignment="1">
      <alignment horizontal="left" vertical="center"/>
    </xf>
    <xf numFmtId="170" fontId="0" fillId="0" borderId="0" xfId="0" applyNumberFormat="1"/>
    <xf numFmtId="20" fontId="0" fillId="0" borderId="0" xfId="0" applyNumberFormat="1"/>
    <xf numFmtId="0" fontId="3" fillId="2" borderId="28" xfId="0" applyFont="1" applyFill="1" applyBorder="1" applyAlignment="1">
      <alignment horizontal="center" vertical="center" wrapText="1"/>
    </xf>
    <xf numFmtId="0" fontId="3" fillId="3" borderId="26" xfId="0" applyFont="1" applyFill="1" applyBorder="1" applyAlignment="1">
      <alignment horizontal="center" vertical="center" wrapText="1"/>
    </xf>
    <xf numFmtId="0" fontId="3" fillId="4" borderId="26" xfId="0" applyFont="1" applyFill="1" applyBorder="1" applyAlignment="1">
      <alignment horizontal="center" vertical="center" wrapText="1"/>
    </xf>
    <xf numFmtId="0" fontId="3" fillId="5" borderId="29" xfId="0" applyFont="1" applyFill="1" applyBorder="1" applyAlignment="1">
      <alignment horizontal="center" vertical="center" wrapText="1"/>
    </xf>
    <xf numFmtId="0" fontId="10" fillId="9" borderId="0" xfId="0" applyFont="1" applyFill="1" applyBorder="1" applyAlignment="1">
      <alignment horizontal="left" vertical="center"/>
    </xf>
    <xf numFmtId="0" fontId="0" fillId="9" borderId="0" xfId="0" applyFont="1" applyFill="1" applyBorder="1" applyAlignment="1">
      <alignment horizontal="left" vertical="center"/>
    </xf>
    <xf numFmtId="0" fontId="5" fillId="9" borderId="0" xfId="0" applyFont="1" applyFill="1" applyBorder="1" applyAlignment="1">
      <alignment horizontal="left" vertical="center" wrapText="1"/>
    </xf>
    <xf numFmtId="0" fontId="2" fillId="9" borderId="0" xfId="0" applyFont="1" applyFill="1" applyBorder="1" applyAlignment="1">
      <alignment horizontal="left" vertical="center"/>
    </xf>
    <xf numFmtId="0" fontId="2" fillId="9" borderId="0" xfId="0" applyFont="1" applyFill="1" applyBorder="1" applyAlignment="1">
      <alignment horizontal="left" vertical="center" wrapText="1"/>
    </xf>
    <xf numFmtId="0" fontId="9" fillId="9" borderId="2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5" fillId="6" borderId="2" xfId="0" applyNumberFormat="1" applyFont="1" applyFill="1" applyBorder="1" applyAlignment="1">
      <alignment horizontal="left" vertical="center"/>
    </xf>
    <xf numFmtId="49" fontId="2" fillId="7" borderId="2" xfId="0" applyNumberFormat="1" applyFont="1" applyFill="1" applyBorder="1" applyAlignment="1">
      <alignment horizontal="left" vertical="center"/>
    </xf>
    <xf numFmtId="49" fontId="2" fillId="6" borderId="2" xfId="0" applyNumberFormat="1" applyFont="1" applyFill="1" applyBorder="1" applyAlignment="1">
      <alignment horizontal="left" vertical="center"/>
    </xf>
    <xf numFmtId="49" fontId="0" fillId="0" borderId="0" xfId="0" applyNumberFormat="1"/>
    <xf numFmtId="49" fontId="0" fillId="8" borderId="0" xfId="0" applyNumberFormat="1" applyFill="1"/>
    <xf numFmtId="49" fontId="0" fillId="8" borderId="0" xfId="0" applyNumberFormat="1" applyFill="1" applyBorder="1"/>
  </cellXfs>
  <cellStyles count="3">
    <cellStyle name="Milliers" xfId="1" builtinId="3"/>
    <cellStyle name="Normal" xfId="0" builtinId="0"/>
    <cellStyle name="Normal 2" xfId="2"/>
  </cellStyles>
  <dxfs count="10"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6" tint="-0.24994659260841701"/>
        </patternFill>
      </fill>
    </dxf>
    <dxf>
      <fill>
        <patternFill>
          <bgColor rgb="FFFFC7CE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3" tint="0.79998168889431442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6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ickets%20jeunes/animateur%20hivers%2020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ickets%20jeunes/organisation/matrice%20-%20noel201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emaine (2)"/>
      <sheetName val="semaine 2 "/>
      <sheetName val="Feuil1"/>
    </sheetNames>
    <sheetDataSet>
      <sheetData sheetId="0">
        <row r="3">
          <cell r="L3" t="str">
            <v>Laura</v>
          </cell>
        </row>
        <row r="4">
          <cell r="L4" t="str">
            <v>Laetitia</v>
          </cell>
        </row>
        <row r="5">
          <cell r="L5" t="str">
            <v>Eloise</v>
          </cell>
        </row>
        <row r="6">
          <cell r="L6" t="str">
            <v>Lou</v>
          </cell>
        </row>
        <row r="7">
          <cell r="L7" t="str">
            <v>Francois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 (2)"/>
      <sheetName val="Feuil1 (3)"/>
      <sheetName val="Feuil1 (5)"/>
      <sheetName val="Feuil1 (6)"/>
      <sheetName val="Feuil4 (2)"/>
    </sheetNames>
    <sheetDataSet>
      <sheetData sheetId="0">
        <row r="2">
          <cell r="J2" t="str">
            <v>Eloise</v>
          </cell>
        </row>
        <row r="3">
          <cell r="J3" t="str">
            <v>Théo</v>
          </cell>
        </row>
        <row r="4">
          <cell r="J4" t="str">
            <v>benjamin</v>
          </cell>
        </row>
        <row r="5">
          <cell r="J5" t="str">
            <v>Romain</v>
          </cell>
        </row>
        <row r="6">
          <cell r="J6" t="str">
            <v>Sybille</v>
          </cell>
        </row>
        <row r="7">
          <cell r="J7"/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39"/>
  <sheetViews>
    <sheetView workbookViewId="0">
      <selection activeCell="E14" sqref="E14"/>
    </sheetView>
  </sheetViews>
  <sheetFormatPr baseColWidth="10" defaultRowHeight="15"/>
  <cols>
    <col min="3" max="3" width="19.140625" customWidth="1"/>
    <col min="4" max="4" width="16.5703125" customWidth="1"/>
    <col min="7" max="7" width="16" customWidth="1"/>
  </cols>
  <sheetData>
    <row r="1" spans="1:8">
      <c r="A1" t="s">
        <v>14</v>
      </c>
      <c r="C1" t="s">
        <v>15</v>
      </c>
      <c r="F1" t="s">
        <v>79</v>
      </c>
      <c r="G1" t="s">
        <v>80</v>
      </c>
      <c r="H1" t="s">
        <v>155</v>
      </c>
    </row>
    <row r="2" spans="1:8" ht="18.75">
      <c r="A2" s="160" t="s">
        <v>8</v>
      </c>
      <c r="C2" s="175" t="s">
        <v>2</v>
      </c>
      <c r="D2" s="13" t="s">
        <v>33</v>
      </c>
      <c r="E2" t="s">
        <v>71</v>
      </c>
      <c r="F2" s="159">
        <v>0.39583333333333331</v>
      </c>
      <c r="G2" s="159">
        <v>0.51041666666666663</v>
      </c>
      <c r="H2" s="159">
        <f>G2-F2</f>
        <v>0.11458333333333331</v>
      </c>
    </row>
    <row r="3" spans="1:8" ht="18.75">
      <c r="A3" s="161" t="s">
        <v>9</v>
      </c>
      <c r="C3" s="175" t="s">
        <v>3</v>
      </c>
      <c r="D3" s="13" t="s">
        <v>33</v>
      </c>
      <c r="E3" t="s">
        <v>71</v>
      </c>
      <c r="F3" s="159">
        <v>0.39583333333333331</v>
      </c>
      <c r="G3" s="159">
        <v>0.51041666666666663</v>
      </c>
      <c r="H3" s="159">
        <f t="shared" ref="H3:H30" si="0">G3-F3</f>
        <v>0.11458333333333331</v>
      </c>
    </row>
    <row r="4" spans="1:8" ht="18.75">
      <c r="A4" s="162" t="s">
        <v>10</v>
      </c>
      <c r="C4" s="175" t="s">
        <v>16</v>
      </c>
      <c r="D4" s="13" t="s">
        <v>33</v>
      </c>
      <c r="E4" t="s">
        <v>71</v>
      </c>
      <c r="F4" s="159">
        <v>0.39583333333333331</v>
      </c>
      <c r="G4" s="159">
        <v>0.51041666666666663</v>
      </c>
      <c r="H4" s="159">
        <f t="shared" si="0"/>
        <v>0.11458333333333331</v>
      </c>
    </row>
    <row r="5" spans="1:8" ht="18.75">
      <c r="A5" s="163" t="s">
        <v>11</v>
      </c>
      <c r="C5" s="175" t="s">
        <v>17</v>
      </c>
      <c r="D5" s="13" t="s">
        <v>33</v>
      </c>
      <c r="E5" t="s">
        <v>71</v>
      </c>
      <c r="F5" s="159">
        <v>0.39583333333333331</v>
      </c>
      <c r="G5" s="159">
        <v>0.51041666666666663</v>
      </c>
      <c r="H5" s="159">
        <f t="shared" si="0"/>
        <v>0.11458333333333331</v>
      </c>
    </row>
    <row r="6" spans="1:8" ht="18.75">
      <c r="A6" s="5" t="s">
        <v>12</v>
      </c>
      <c r="C6" s="175" t="s">
        <v>156</v>
      </c>
      <c r="D6" s="13" t="s">
        <v>33</v>
      </c>
      <c r="E6" t="s">
        <v>71</v>
      </c>
      <c r="F6" s="159">
        <v>0.39583333333333331</v>
      </c>
      <c r="G6" s="159">
        <v>0.51041666666666663</v>
      </c>
      <c r="H6" s="159">
        <f t="shared" si="0"/>
        <v>0.11458333333333331</v>
      </c>
    </row>
    <row r="7" spans="1:8" ht="15.75">
      <c r="C7" s="176" t="s">
        <v>48</v>
      </c>
      <c r="D7" s="13" t="s">
        <v>33</v>
      </c>
      <c r="E7" t="s">
        <v>71</v>
      </c>
      <c r="F7" s="159">
        <v>0.39583333333333331</v>
      </c>
      <c r="G7" s="159">
        <v>0.51041666666666663</v>
      </c>
      <c r="H7" s="159">
        <f t="shared" si="0"/>
        <v>0.11458333333333331</v>
      </c>
    </row>
    <row r="8" spans="1:8">
      <c r="C8" s="175"/>
    </row>
    <row r="9" spans="1:8">
      <c r="C9" s="176" t="s">
        <v>70</v>
      </c>
      <c r="D9" s="150" t="s">
        <v>35</v>
      </c>
      <c r="E9" t="s">
        <v>76</v>
      </c>
      <c r="F9" s="159">
        <v>0.41666666666666669</v>
      </c>
      <c r="G9" s="159">
        <v>0.5</v>
      </c>
      <c r="H9" s="159">
        <f t="shared" si="0"/>
        <v>8.3333333333333315E-2</v>
      </c>
    </row>
    <row r="10" spans="1:8">
      <c r="C10" s="175"/>
    </row>
    <row r="11" spans="1:8" ht="31.5">
      <c r="C11" s="175" t="s">
        <v>1</v>
      </c>
      <c r="D11" s="33" t="s">
        <v>39</v>
      </c>
      <c r="E11" t="s">
        <v>72</v>
      </c>
      <c r="F11" s="159">
        <v>0.5625</v>
      </c>
      <c r="G11" s="159">
        <v>0.67708333333333337</v>
      </c>
      <c r="H11" s="159">
        <f t="shared" si="0"/>
        <v>0.11458333333333337</v>
      </c>
    </row>
    <row r="12" spans="1:8" ht="31.5">
      <c r="C12" s="175" t="s">
        <v>6</v>
      </c>
      <c r="D12" s="33" t="s">
        <v>39</v>
      </c>
      <c r="E12" t="s">
        <v>72</v>
      </c>
      <c r="F12" s="159">
        <v>0.5625</v>
      </c>
      <c r="G12" s="159">
        <v>0.67708333333333337</v>
      </c>
      <c r="H12" s="159">
        <f t="shared" si="0"/>
        <v>0.11458333333333337</v>
      </c>
    </row>
    <row r="13" spans="1:8" ht="31.5">
      <c r="A13" s="166"/>
      <c r="C13" s="175" t="s">
        <v>5</v>
      </c>
      <c r="D13" s="33" t="s">
        <v>39</v>
      </c>
      <c r="E13" t="s">
        <v>72</v>
      </c>
      <c r="F13" s="159">
        <v>0.5625</v>
      </c>
      <c r="G13" s="159">
        <v>0.67708333333333337</v>
      </c>
      <c r="H13" s="159">
        <f t="shared" si="0"/>
        <v>0.11458333333333337</v>
      </c>
    </row>
    <row r="14" spans="1:8" ht="31.5">
      <c r="A14" s="164"/>
      <c r="C14" s="175" t="s">
        <v>19</v>
      </c>
      <c r="D14" s="33" t="s">
        <v>39</v>
      </c>
      <c r="E14" t="s">
        <v>72</v>
      </c>
      <c r="F14" s="159">
        <v>0.5625</v>
      </c>
      <c r="G14" s="159">
        <v>0.67708333333333337</v>
      </c>
      <c r="H14" s="159">
        <f t="shared" si="0"/>
        <v>0.11458333333333337</v>
      </c>
    </row>
    <row r="15" spans="1:8" ht="31.5">
      <c r="A15" s="167"/>
      <c r="C15" s="176" t="s">
        <v>53</v>
      </c>
      <c r="D15" s="33" t="s">
        <v>39</v>
      </c>
      <c r="E15" t="s">
        <v>72</v>
      </c>
      <c r="F15" s="159">
        <v>0.5625</v>
      </c>
      <c r="G15" s="159">
        <v>0.70833333333333337</v>
      </c>
      <c r="H15" s="159">
        <f t="shared" si="0"/>
        <v>0.14583333333333337</v>
      </c>
    </row>
    <row r="16" spans="1:8" ht="31.5">
      <c r="A16" s="168"/>
      <c r="C16" s="176" t="s">
        <v>54</v>
      </c>
      <c r="D16" s="33" t="s">
        <v>39</v>
      </c>
      <c r="E16" t="s">
        <v>72</v>
      </c>
      <c r="F16" s="159">
        <v>0.5625</v>
      </c>
      <c r="G16" s="159">
        <v>0.70833333333333337</v>
      </c>
      <c r="H16" s="159">
        <f t="shared" si="0"/>
        <v>0.14583333333333337</v>
      </c>
    </row>
    <row r="17" spans="1:8">
      <c r="A17" s="168"/>
      <c r="C17" s="176" t="s">
        <v>154</v>
      </c>
      <c r="D17" s="153" t="s">
        <v>40</v>
      </c>
      <c r="E17" t="s">
        <v>77</v>
      </c>
      <c r="F17" s="159">
        <v>0.58333333333333337</v>
      </c>
      <c r="G17" s="159">
        <v>0.66666666666666663</v>
      </c>
      <c r="H17" s="159">
        <f t="shared" si="0"/>
        <v>8.3333333333333259E-2</v>
      </c>
    </row>
    <row r="18" spans="1:8">
      <c r="A18" s="168"/>
      <c r="C18" s="175" t="s">
        <v>25</v>
      </c>
      <c r="D18" s="42" t="s">
        <v>24</v>
      </c>
      <c r="E18" t="s">
        <v>78</v>
      </c>
      <c r="F18" s="159">
        <v>0.82291666666666663</v>
      </c>
      <c r="G18" s="159">
        <v>0.92708333333333337</v>
      </c>
      <c r="H18" s="159">
        <f>G18-F18</f>
        <v>0.10416666666666674</v>
      </c>
    </row>
    <row r="19" spans="1:8">
      <c r="A19" s="168"/>
      <c r="C19" s="175" t="s">
        <v>157</v>
      </c>
      <c r="D19" s="42" t="s">
        <v>24</v>
      </c>
      <c r="E19" t="s">
        <v>78</v>
      </c>
      <c r="F19" s="159">
        <v>0.72916666666666663</v>
      </c>
      <c r="G19" s="159">
        <v>0.5</v>
      </c>
      <c r="H19" s="159">
        <v>0.41666666666666669</v>
      </c>
    </row>
    <row r="20" spans="1:8" ht="15.75">
      <c r="A20" s="166"/>
      <c r="C20" s="175" t="s">
        <v>158</v>
      </c>
      <c r="D20" s="42" t="s">
        <v>24</v>
      </c>
      <c r="E20" t="s">
        <v>78</v>
      </c>
      <c r="F20" s="159">
        <v>0.79166666666666663</v>
      </c>
      <c r="G20" s="159">
        <v>0.9375</v>
      </c>
      <c r="H20" s="159">
        <f t="shared" ref="H20" si="1">G20-F20</f>
        <v>0.14583333333333337</v>
      </c>
    </row>
    <row r="21" spans="1:8" ht="15.75">
      <c r="A21" s="166"/>
      <c r="C21" s="176" t="s">
        <v>56</v>
      </c>
      <c r="D21" s="48" t="s">
        <v>44</v>
      </c>
      <c r="E21" t="s">
        <v>44</v>
      </c>
      <c r="F21" s="159">
        <v>0.39583333333333331</v>
      </c>
      <c r="G21" s="159">
        <v>0.67708333333333337</v>
      </c>
      <c r="H21" s="159">
        <f t="shared" si="0"/>
        <v>0.28125000000000006</v>
      </c>
    </row>
    <row r="22" spans="1:8" ht="15.75">
      <c r="A22" s="166"/>
      <c r="C22" s="176" t="s">
        <v>49</v>
      </c>
      <c r="D22" s="48" t="s">
        <v>44</v>
      </c>
      <c r="E22" t="s">
        <v>44</v>
      </c>
      <c r="F22" s="159">
        <v>0.375</v>
      </c>
      <c r="G22" s="159">
        <v>0.75</v>
      </c>
      <c r="H22" s="159">
        <f t="shared" si="0"/>
        <v>0.375</v>
      </c>
    </row>
    <row r="23" spans="1:8" ht="15.75">
      <c r="A23" s="166"/>
      <c r="C23" s="176" t="s">
        <v>50</v>
      </c>
      <c r="D23" s="48" t="s">
        <v>44</v>
      </c>
      <c r="E23" t="s">
        <v>44</v>
      </c>
      <c r="F23" s="159">
        <v>0.375</v>
      </c>
      <c r="G23" s="159">
        <v>0.75</v>
      </c>
      <c r="H23" s="159">
        <f t="shared" si="0"/>
        <v>0.375</v>
      </c>
    </row>
    <row r="24" spans="1:8" ht="15.75">
      <c r="A24" s="166"/>
      <c r="C24" s="176" t="s">
        <v>51</v>
      </c>
      <c r="D24" s="48" t="s">
        <v>44</v>
      </c>
      <c r="E24" t="s">
        <v>44</v>
      </c>
      <c r="F24" s="159">
        <v>0.375</v>
      </c>
      <c r="G24" s="159">
        <v>0.75</v>
      </c>
      <c r="H24" s="159">
        <f t="shared" si="0"/>
        <v>0.375</v>
      </c>
    </row>
    <row r="25" spans="1:8">
      <c r="A25" s="165"/>
      <c r="C25" s="176" t="s">
        <v>52</v>
      </c>
      <c r="D25" s="46" t="s">
        <v>42</v>
      </c>
      <c r="E25" t="s">
        <v>73</v>
      </c>
      <c r="F25" s="159">
        <v>0.55208333333333337</v>
      </c>
      <c r="G25" s="159">
        <v>0.77083333333333337</v>
      </c>
      <c r="H25" s="159">
        <f t="shared" si="0"/>
        <v>0.21875</v>
      </c>
    </row>
    <row r="26" spans="1:8">
      <c r="A26" s="168"/>
      <c r="C26" s="175"/>
    </row>
    <row r="27" spans="1:8" ht="15.75">
      <c r="A27" s="167"/>
      <c r="C27" s="175" t="s">
        <v>81</v>
      </c>
      <c r="D27" s="172" t="s">
        <v>0</v>
      </c>
      <c r="E27" s="169" t="s">
        <v>71</v>
      </c>
      <c r="F27" s="159">
        <v>0.33333333333333331</v>
      </c>
      <c r="G27" s="159">
        <v>0.39583333333333331</v>
      </c>
      <c r="H27" s="159">
        <f t="shared" si="0"/>
        <v>6.25E-2</v>
      </c>
    </row>
    <row r="28" spans="1:8">
      <c r="A28" s="167"/>
      <c r="C28" s="177" t="s">
        <v>159</v>
      </c>
      <c r="D28" s="173" t="s">
        <v>36</v>
      </c>
      <c r="E28" t="s">
        <v>55</v>
      </c>
      <c r="F28" s="159">
        <v>0.47916666666666669</v>
      </c>
      <c r="G28" s="159">
        <v>0.5625</v>
      </c>
      <c r="H28" s="159">
        <f t="shared" si="0"/>
        <v>8.3333333333333315E-2</v>
      </c>
    </row>
    <row r="29" spans="1:8">
      <c r="A29" s="167"/>
      <c r="C29" s="175" t="s">
        <v>82</v>
      </c>
      <c r="D29" s="174" t="s">
        <v>38</v>
      </c>
      <c r="E29" t="s">
        <v>4</v>
      </c>
      <c r="F29" s="159">
        <v>0.51041666666666663</v>
      </c>
      <c r="G29" s="159">
        <v>0.5625</v>
      </c>
      <c r="H29" s="159">
        <f t="shared" si="0"/>
        <v>5.208333333333337E-2</v>
      </c>
    </row>
    <row r="30" spans="1:8">
      <c r="A30" s="167"/>
      <c r="C30" s="175" t="s">
        <v>160</v>
      </c>
      <c r="D30" s="174" t="s">
        <v>7</v>
      </c>
      <c r="E30" t="s">
        <v>7</v>
      </c>
      <c r="F30" s="159">
        <v>0.6875</v>
      </c>
      <c r="G30" s="159">
        <v>0.77083333333333337</v>
      </c>
      <c r="H30" s="159">
        <f t="shared" si="0"/>
        <v>8.333333333333337E-2</v>
      </c>
    </row>
    <row r="31" spans="1:8">
      <c r="A31" s="167"/>
    </row>
    <row r="32" spans="1:8">
      <c r="A32" s="167"/>
    </row>
    <row r="33" spans="1:1">
      <c r="A33" s="167"/>
    </row>
    <row r="34" spans="1:1">
      <c r="A34" s="167"/>
    </row>
    <row r="35" spans="1:1">
      <c r="A35" s="167"/>
    </row>
    <row r="36" spans="1:1">
      <c r="A36" s="167"/>
    </row>
    <row r="37" spans="1:1">
      <c r="A37" s="167"/>
    </row>
    <row r="38" spans="1:1">
      <c r="A38" s="167"/>
    </row>
    <row r="39" spans="1:1">
      <c r="A39" s="167"/>
    </row>
  </sheetData>
  <dataValidations count="2">
    <dataValidation type="list" allowBlank="1" showInputMessage="1" showErrorMessage="1" sqref="A3:A5">
      <formula1>Animateur</formula1>
    </dataValidation>
    <dataValidation type="list" allowBlank="1" showInputMessage="1" showErrorMessage="1" sqref="A2">
      <formula1 xml:space="preserve"> Animateur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4:I28"/>
  <sheetViews>
    <sheetView tabSelected="1" workbookViewId="0">
      <selection activeCell="C6" sqref="C6"/>
    </sheetView>
  </sheetViews>
  <sheetFormatPr baseColWidth="10" defaultRowHeight="15"/>
  <cols>
    <col min="1" max="2" width="5.7109375" style="158" customWidth="1"/>
    <col min="3" max="3" width="18.85546875" customWidth="1"/>
    <col min="4" max="4" width="18.85546875" style="170" customWidth="1"/>
    <col min="13" max="13" width="13.140625" customWidth="1"/>
  </cols>
  <sheetData>
    <row r="4" spans="1:9">
      <c r="D4" s="170" t="s">
        <v>28</v>
      </c>
      <c r="E4" t="s">
        <v>29</v>
      </c>
      <c r="F4" t="s">
        <v>30</v>
      </c>
      <c r="G4" t="s">
        <v>31</v>
      </c>
      <c r="H4" t="s">
        <v>46</v>
      </c>
      <c r="I4" t="s">
        <v>47</v>
      </c>
    </row>
    <row r="5" spans="1:9">
      <c r="D5" s="171">
        <v>44032</v>
      </c>
      <c r="E5" s="50"/>
      <c r="F5" s="50"/>
      <c r="G5" s="50"/>
      <c r="H5" s="50"/>
      <c r="I5" s="50"/>
    </row>
    <row r="6" spans="1:9">
      <c r="A6" s="158">
        <v>44032</v>
      </c>
      <c r="C6">
        <f>IF(D6&gt;0,(LOOKUP(Donnée!D6,Donnée!C:C,Donnée!D:D)),"")</f>
        <v>0</v>
      </c>
      <c r="D6" s="170" t="s">
        <v>81</v>
      </c>
      <c r="E6" s="51" t="s">
        <v>8</v>
      </c>
      <c r="F6" s="52"/>
      <c r="G6" s="52"/>
      <c r="H6" s="50"/>
      <c r="I6" s="50"/>
    </row>
    <row r="7" spans="1:9">
      <c r="A7" s="158">
        <v>44032</v>
      </c>
      <c r="C7" t="str">
        <f>IF(D7&gt;0,(LOOKUP(Donnée!D7,Donnée!C:C,Donnée!D:D)),"")</f>
        <v/>
      </c>
      <c r="E7" s="53"/>
      <c r="F7" s="53"/>
      <c r="G7" s="53"/>
      <c r="H7" s="53"/>
      <c r="I7" s="53"/>
    </row>
    <row r="8" spans="1:9">
      <c r="A8" s="158">
        <v>44032</v>
      </c>
      <c r="C8" t="e">
        <f>IF(D8&gt;0,(LOOKUP(Donnée!D8,Donnée!C:C,Donnée!D:D)),"")</f>
        <v>#N/A</v>
      </c>
      <c r="D8" s="170" t="s">
        <v>2</v>
      </c>
      <c r="E8" s="53" t="s">
        <v>13</v>
      </c>
      <c r="F8" s="53" t="s">
        <v>10</v>
      </c>
      <c r="G8" s="53"/>
      <c r="H8" s="53"/>
      <c r="I8" s="53"/>
    </row>
    <row r="9" spans="1:9">
      <c r="A9" s="158">
        <v>44032</v>
      </c>
      <c r="C9" t="str">
        <f>IF(D9&gt;0,(LOOKUP(Donnée!D9,Donnée!C:C,Donnée!D:D)),"")</f>
        <v/>
      </c>
      <c r="E9" s="53"/>
      <c r="F9" s="53"/>
      <c r="G9" s="53"/>
      <c r="H9" s="53"/>
      <c r="I9" s="53"/>
    </row>
    <row r="10" spans="1:9">
      <c r="A10" s="158">
        <v>44032</v>
      </c>
      <c r="C10" t="e">
        <f>IF(D10&gt;0,(LOOKUP(Donnée!D10,Donnée!C:C,Donnée!D:D)),"")</f>
        <v>#N/A</v>
      </c>
      <c r="D10" s="170" t="s">
        <v>3</v>
      </c>
      <c r="E10" s="53" t="s">
        <v>8</v>
      </c>
      <c r="F10" s="53"/>
      <c r="G10" s="53"/>
      <c r="H10" s="53"/>
      <c r="I10" s="53"/>
    </row>
    <row r="11" spans="1:9">
      <c r="A11" s="158">
        <v>44032</v>
      </c>
      <c r="C11">
        <f>IF(D11&gt;0,(LOOKUP(Donnée!D11,Donnée!C:C,Donnée!D:D)),"")</f>
        <v>0</v>
      </c>
      <c r="D11" s="170" t="s">
        <v>159</v>
      </c>
      <c r="E11" s="54" t="s">
        <v>11</v>
      </c>
      <c r="F11" s="50"/>
      <c r="G11" s="50"/>
      <c r="H11" s="50"/>
      <c r="I11" s="50"/>
    </row>
    <row r="12" spans="1:9">
      <c r="A12" s="158">
        <v>44032</v>
      </c>
      <c r="C12">
        <f>IF(D12&gt;0,(LOOKUP(Donnée!D12,Donnée!C:C,Donnée!D:D)),"")</f>
        <v>0</v>
      </c>
      <c r="D12" s="170" t="s">
        <v>81</v>
      </c>
      <c r="E12" s="51" t="s">
        <v>10</v>
      </c>
      <c r="F12" s="51" t="s">
        <v>9</v>
      </c>
      <c r="G12" s="51" t="s">
        <v>10</v>
      </c>
      <c r="H12" s="51" t="s">
        <v>11</v>
      </c>
      <c r="I12" s="51" t="s">
        <v>12</v>
      </c>
    </row>
    <row r="13" spans="1:9">
      <c r="A13" s="158">
        <v>44032</v>
      </c>
      <c r="C13">
        <f>IF(D13&gt;0,(LOOKUP(Donnée!D13,Donnée!C:C,Donnée!D:D)),"")</f>
        <v>0</v>
      </c>
      <c r="D13" s="170" t="s">
        <v>5</v>
      </c>
      <c r="E13" s="53" t="s">
        <v>11</v>
      </c>
      <c r="F13" s="53" t="s">
        <v>12</v>
      </c>
      <c r="G13" s="53"/>
      <c r="H13" s="53"/>
      <c r="I13" s="53"/>
    </row>
    <row r="14" spans="1:9">
      <c r="A14" s="158">
        <v>44032</v>
      </c>
      <c r="C14">
        <f>IF(D14&gt;0,(LOOKUP(Donnée!D14,Donnée!C:C,Donnée!D:D)),"")</f>
        <v>0</v>
      </c>
      <c r="D14" s="170" t="s">
        <v>6</v>
      </c>
      <c r="E14" s="53" t="s">
        <v>10</v>
      </c>
      <c r="F14" s="53" t="s">
        <v>9</v>
      </c>
      <c r="G14" s="53"/>
      <c r="H14" s="53"/>
      <c r="I14" s="53"/>
    </row>
    <row r="15" spans="1:9">
      <c r="A15" s="158">
        <v>44032</v>
      </c>
      <c r="C15" t="str">
        <f>IF(D15&gt;0,(LOOKUP(Donnée!D15,Donnée!C:C,Donnée!D:D)),"")</f>
        <v/>
      </c>
      <c r="E15" s="53"/>
      <c r="F15" s="53"/>
      <c r="G15" s="53"/>
      <c r="H15" s="53"/>
      <c r="I15" s="53"/>
    </row>
    <row r="16" spans="1:9">
      <c r="A16" s="158">
        <v>44032</v>
      </c>
      <c r="C16">
        <f>IF(D16&gt;0,(LOOKUP(Donnée!D16,Donnée!C:C,Donnée!D:D)),"")</f>
        <v>0</v>
      </c>
      <c r="D16" s="170" t="s">
        <v>160</v>
      </c>
      <c r="E16" s="51" t="s">
        <v>11</v>
      </c>
      <c r="F16" s="50"/>
      <c r="G16" s="50"/>
      <c r="H16" s="50"/>
      <c r="I16" s="50"/>
    </row>
    <row r="17" spans="1:9">
      <c r="A17" s="158">
        <v>44032</v>
      </c>
      <c r="C17" t="str">
        <f>IF(D17&gt;0,(LOOKUP(Donnée!D17,Donnée!C:C,Donnée!D:D)),"")</f>
        <v>Accueil Soir</v>
      </c>
      <c r="D17" s="170" t="s">
        <v>75</v>
      </c>
      <c r="E17" s="50"/>
      <c r="F17" s="50"/>
      <c r="G17" s="50"/>
      <c r="H17" s="50"/>
      <c r="I17" s="50"/>
    </row>
    <row r="18" spans="1:9">
      <c r="C18" t="str">
        <f>IF(D18&gt;0,(LOOKUP(Donnée!D18,Donnée!C:C,Donnée!D:D)),"")</f>
        <v/>
      </c>
    </row>
    <row r="19" spans="1:9">
      <c r="C19" t="str">
        <f>IF(D19&gt;0,(LOOKUP(Donnée!D19,Donnée!C:C,Donnée!D:D)),"")</f>
        <v>Accueil Soir</v>
      </c>
      <c r="D19" s="171">
        <f>D5+1</f>
        <v>44033</v>
      </c>
    </row>
    <row r="20" spans="1:9">
      <c r="A20" s="158">
        <f t="shared" ref="A20:A27" si="0">A6+1</f>
        <v>44033</v>
      </c>
      <c r="C20" t="str">
        <f>IF(D20&gt;0,(LOOKUP(Donnée!D20,Donnée!C:C,Donnée!D:D)),"")</f>
        <v>Accueil Soir</v>
      </c>
      <c r="D20" s="170" t="s">
        <v>0</v>
      </c>
      <c r="E20" s="51" t="s">
        <v>12</v>
      </c>
      <c r="F20" s="52"/>
      <c r="G20" s="52"/>
      <c r="H20" s="50"/>
      <c r="I20" s="50"/>
    </row>
    <row r="21" spans="1:9">
      <c r="A21" s="158">
        <f t="shared" si="0"/>
        <v>44033</v>
      </c>
      <c r="C21" t="str">
        <f>IF(D21&gt;0,(LOOKUP(Donnée!D21,Donnée!C:C,Donnée!D:D)),"")</f>
        <v>Accueil Soir</v>
      </c>
      <c r="D21" s="170" t="s">
        <v>16</v>
      </c>
      <c r="E21" s="53" t="s">
        <v>12</v>
      </c>
      <c r="F21" s="53" t="s">
        <v>10</v>
      </c>
      <c r="G21" s="53"/>
      <c r="H21" s="50"/>
      <c r="I21" s="50"/>
    </row>
    <row r="22" spans="1:9">
      <c r="A22" s="158">
        <f t="shared" si="0"/>
        <v>44033</v>
      </c>
      <c r="C22" t="str">
        <f>IF(D22&gt;0,(LOOKUP(Donnée!D22,Donnée!C:C,Donnée!D:D)),"")</f>
        <v>Accueil Soir</v>
      </c>
      <c r="D22" s="170" t="s">
        <v>3</v>
      </c>
      <c r="E22" s="53"/>
      <c r="F22" s="53"/>
      <c r="G22" s="53"/>
      <c r="H22" s="50"/>
      <c r="I22" s="50"/>
    </row>
    <row r="23" spans="1:9">
      <c r="A23" s="158">
        <f t="shared" si="0"/>
        <v>44033</v>
      </c>
      <c r="C23" t="str">
        <f>IF(D23&gt;0,(LOOKUP(Donnée!D23,Donnée!C:C,Donnée!D:D)),"")</f>
        <v>Accueil Soir</v>
      </c>
      <c r="D23" s="170" t="s">
        <v>23</v>
      </c>
      <c r="E23" s="54" t="s">
        <v>34</v>
      </c>
      <c r="F23" s="50"/>
      <c r="G23" s="50"/>
      <c r="H23" s="50"/>
      <c r="I23" s="50"/>
    </row>
    <row r="24" spans="1:9">
      <c r="A24" s="158">
        <f t="shared" si="0"/>
        <v>44033</v>
      </c>
      <c r="C24" t="str">
        <f>IF(D24&gt;0,(LOOKUP(Donnée!D24,Donnée!C:C,Donnée!D:D)),"")</f>
        <v>Accueil Soir</v>
      </c>
      <c r="D24" s="170" t="s">
        <v>4</v>
      </c>
      <c r="E24" s="51" t="s">
        <v>10</v>
      </c>
      <c r="F24" s="51" t="s">
        <v>9</v>
      </c>
      <c r="G24" s="50" t="s">
        <v>10</v>
      </c>
      <c r="H24" s="50" t="s">
        <v>11</v>
      </c>
      <c r="I24" s="50" t="s">
        <v>12</v>
      </c>
    </row>
    <row r="25" spans="1:9">
      <c r="A25" s="158">
        <f t="shared" si="0"/>
        <v>44033</v>
      </c>
      <c r="C25" t="str">
        <f>IF(D25&gt;0,(LOOKUP(Donnée!D25,Donnée!C:C,Donnée!D:D)),"")</f>
        <v>Accueil Soir</v>
      </c>
      <c r="D25" s="170" t="s">
        <v>5</v>
      </c>
      <c r="E25" s="53" t="s">
        <v>11</v>
      </c>
      <c r="F25" s="53" t="s">
        <v>12</v>
      </c>
      <c r="G25" s="53"/>
      <c r="H25" s="50"/>
      <c r="I25" s="50"/>
    </row>
    <row r="26" spans="1:9">
      <c r="A26" s="158">
        <f t="shared" si="0"/>
        <v>44033</v>
      </c>
      <c r="C26" t="e">
        <f>IF(D26&gt;0,(LOOKUP(Donnée!D26,Donnée!C:C,Donnée!D:D)),"")</f>
        <v>#N/A</v>
      </c>
      <c r="D26" s="170" t="s">
        <v>6</v>
      </c>
      <c r="E26" s="53" t="s">
        <v>10</v>
      </c>
      <c r="F26" s="53" t="s">
        <v>9</v>
      </c>
      <c r="G26" s="53"/>
      <c r="H26" s="50"/>
      <c r="I26" s="50"/>
    </row>
    <row r="27" spans="1:9">
      <c r="A27" s="158">
        <f t="shared" si="0"/>
        <v>44033</v>
      </c>
      <c r="C27" t="e">
        <f>IF(D27&gt;0,(LOOKUP(Donnée!D27,Donnée!C:C,Donnée!D:D)),"")</f>
        <v>#N/A</v>
      </c>
      <c r="D27" s="170" t="s">
        <v>7</v>
      </c>
      <c r="E27" s="51" t="s">
        <v>11</v>
      </c>
      <c r="F27" s="50"/>
      <c r="G27" s="50"/>
      <c r="H27" s="50"/>
      <c r="I27" s="50"/>
    </row>
    <row r="28" spans="1:9">
      <c r="E28" s="50"/>
      <c r="F28" s="50"/>
      <c r="G28" s="50"/>
      <c r="H28" s="50"/>
      <c r="I28" s="5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H39"/>
  <sheetViews>
    <sheetView workbookViewId="0">
      <selection activeCell="D3" sqref="D3"/>
    </sheetView>
  </sheetViews>
  <sheetFormatPr baseColWidth="10" defaultRowHeight="15"/>
  <cols>
    <col min="1" max="1" width="23.42578125" customWidth="1"/>
    <col min="2" max="3" width="5.140625" customWidth="1"/>
    <col min="4" max="4" width="20" customWidth="1"/>
    <col min="5" max="6" width="15.7109375" customWidth="1"/>
    <col min="7" max="7" width="14" customWidth="1"/>
    <col min="8" max="8" width="15.7109375" customWidth="1"/>
  </cols>
  <sheetData>
    <row r="1" spans="1:8">
      <c r="A1" t="s">
        <v>32</v>
      </c>
    </row>
    <row r="2" spans="1:8">
      <c r="A2" s="6"/>
      <c r="B2" s="6"/>
      <c r="C2" s="6"/>
      <c r="D2" s="143">
        <f>'Semaine 1'!D5</f>
        <v>44032</v>
      </c>
      <c r="E2" s="143">
        <f>D2+1</f>
        <v>44033</v>
      </c>
      <c r="F2" s="143">
        <f>E2+1</f>
        <v>44034</v>
      </c>
      <c r="G2" s="143">
        <f>F2+1</f>
        <v>44035</v>
      </c>
      <c r="H2" s="143">
        <f>G2+1</f>
        <v>44036</v>
      </c>
    </row>
    <row r="3" spans="1:8" ht="18.75">
      <c r="A3" s="8" t="s">
        <v>0</v>
      </c>
      <c r="B3" s="8"/>
      <c r="C3" s="136"/>
      <c r="D3" s="146" t="e">
        <f>INDEX('Semaine 1'!E6:I273,MATCH(D2,'Semaine 1'!A6:A273),MATCH(A3,'Semaine 1'!C6:C273))</f>
        <v>#REF!</v>
      </c>
      <c r="E3" s="50"/>
      <c r="F3" s="50"/>
      <c r="G3" s="50"/>
      <c r="H3" s="50"/>
    </row>
    <row r="4" spans="1:8" ht="18.75">
      <c r="A4" s="13" t="s">
        <v>33</v>
      </c>
      <c r="B4" s="13"/>
      <c r="C4" s="137"/>
      <c r="D4" s="146"/>
      <c r="E4" s="50"/>
      <c r="F4" s="50"/>
      <c r="G4" s="50"/>
      <c r="H4" s="50"/>
    </row>
    <row r="5" spans="1:8" ht="18.75">
      <c r="A5" s="13" t="s">
        <v>33</v>
      </c>
      <c r="B5" s="13"/>
      <c r="C5" s="137"/>
      <c r="D5" s="145"/>
      <c r="E5" s="50"/>
      <c r="F5" s="50"/>
      <c r="G5" s="50"/>
      <c r="H5" s="50"/>
    </row>
    <row r="6" spans="1:8" ht="18.75">
      <c r="A6" s="13" t="s">
        <v>33</v>
      </c>
      <c r="B6" s="13"/>
      <c r="C6" s="137"/>
      <c r="D6" s="146"/>
      <c r="E6" s="50"/>
      <c r="F6" s="50"/>
      <c r="G6" s="50"/>
      <c r="H6" s="50"/>
    </row>
    <row r="7" spans="1:8" ht="18.75">
      <c r="A7" s="13" t="s">
        <v>33</v>
      </c>
      <c r="B7" s="13"/>
      <c r="C7" s="137"/>
      <c r="D7" s="146"/>
      <c r="E7" s="50"/>
      <c r="F7" s="50"/>
      <c r="G7" s="50"/>
      <c r="H7" s="50"/>
    </row>
    <row r="8" spans="1:8" ht="18.75">
      <c r="A8" s="13" t="s">
        <v>33</v>
      </c>
      <c r="B8" s="13"/>
      <c r="C8" s="137"/>
      <c r="D8" s="145"/>
      <c r="E8" s="50"/>
      <c r="F8" s="50"/>
      <c r="G8" s="50"/>
      <c r="H8" s="50"/>
    </row>
    <row r="9" spans="1:8" ht="18.75">
      <c r="A9" s="150" t="s">
        <v>35</v>
      </c>
      <c r="B9" s="151"/>
      <c r="C9" s="152"/>
      <c r="D9" s="145"/>
      <c r="E9" s="50"/>
      <c r="F9" s="50"/>
      <c r="G9" s="50"/>
      <c r="H9" s="50"/>
    </row>
    <row r="10" spans="1:8" ht="18.75">
      <c r="A10" s="156" t="s">
        <v>36</v>
      </c>
      <c r="B10" s="156"/>
      <c r="C10" s="157"/>
      <c r="D10" s="146" t="str">
        <f>'Semaine 1'!E11</f>
        <v>Lou</v>
      </c>
      <c r="E10" s="50"/>
      <c r="F10" s="50"/>
      <c r="G10" s="50"/>
      <c r="H10" s="50"/>
    </row>
    <row r="11" spans="1:8" ht="18.75">
      <c r="A11" s="31" t="s">
        <v>38</v>
      </c>
      <c r="B11" s="27"/>
      <c r="C11" s="138"/>
      <c r="D11" s="145" t="str">
        <f>'Semaine 1'!E12</f>
        <v>Eloise</v>
      </c>
      <c r="E11" s="50"/>
      <c r="F11" s="50"/>
      <c r="G11" s="50"/>
      <c r="H11" s="50"/>
    </row>
    <row r="12" spans="1:8" ht="18.75">
      <c r="A12" s="31" t="s">
        <v>38</v>
      </c>
      <c r="B12" s="27"/>
      <c r="C12" s="138"/>
      <c r="D12" s="146" t="s">
        <v>11</v>
      </c>
      <c r="E12" s="50"/>
      <c r="F12" s="50"/>
      <c r="G12" s="50"/>
      <c r="H12" s="50"/>
    </row>
    <row r="13" spans="1:8" ht="18.75">
      <c r="A13" s="31" t="s">
        <v>38</v>
      </c>
      <c r="B13" s="27"/>
      <c r="C13" s="138"/>
      <c r="D13" s="146" t="s">
        <v>12</v>
      </c>
      <c r="E13" s="50"/>
      <c r="F13" s="50"/>
      <c r="G13" s="50"/>
      <c r="H13" s="50"/>
    </row>
    <row r="14" spans="1:8" ht="18.75">
      <c r="A14" s="31" t="s">
        <v>38</v>
      </c>
      <c r="B14" s="27"/>
      <c r="C14" s="138"/>
      <c r="D14" s="146" t="s">
        <v>8</v>
      </c>
      <c r="E14" s="50"/>
      <c r="F14" s="50"/>
      <c r="G14" s="50"/>
      <c r="H14" s="50"/>
    </row>
    <row r="15" spans="1:8" ht="18.75">
      <c r="A15" s="33" t="s">
        <v>39</v>
      </c>
      <c r="B15" s="33"/>
      <c r="C15" s="139"/>
      <c r="D15" s="146" t="s">
        <v>8</v>
      </c>
      <c r="E15" s="50"/>
      <c r="F15" s="50"/>
      <c r="G15" s="50"/>
      <c r="H15" s="50"/>
    </row>
    <row r="16" spans="1:8" ht="18.75">
      <c r="A16" s="33" t="s">
        <v>39</v>
      </c>
      <c r="B16" s="33"/>
      <c r="C16" s="139"/>
      <c r="D16" s="146" t="s">
        <v>9</v>
      </c>
      <c r="E16" s="50"/>
      <c r="F16" s="50"/>
      <c r="G16" s="50"/>
      <c r="H16" s="50"/>
    </row>
    <row r="17" spans="1:8" ht="18.75">
      <c r="A17" s="33" t="s">
        <v>39</v>
      </c>
      <c r="B17" s="33"/>
      <c r="C17" s="139"/>
      <c r="D17" s="145" t="s">
        <v>10</v>
      </c>
      <c r="E17" s="50"/>
      <c r="F17" s="50"/>
      <c r="G17" s="50"/>
      <c r="H17" s="50"/>
    </row>
    <row r="18" spans="1:8" ht="18.75">
      <c r="A18" s="33" t="s">
        <v>39</v>
      </c>
      <c r="B18" s="33"/>
      <c r="C18" s="139"/>
      <c r="D18" s="145"/>
      <c r="E18" s="50"/>
      <c r="F18" s="50"/>
      <c r="G18" s="50"/>
      <c r="H18" s="50"/>
    </row>
    <row r="19" spans="1:8" ht="18.75">
      <c r="A19" s="33" t="s">
        <v>39</v>
      </c>
      <c r="B19" s="33"/>
      <c r="C19" s="139"/>
      <c r="D19" s="146" t="s">
        <v>12</v>
      </c>
      <c r="E19" s="50"/>
      <c r="F19" s="50"/>
      <c r="G19" s="50"/>
      <c r="H19" s="50"/>
    </row>
    <row r="20" spans="1:8" ht="18.75">
      <c r="A20" s="153" t="s">
        <v>40</v>
      </c>
      <c r="B20" s="154"/>
      <c r="C20" s="155"/>
      <c r="D20" s="145"/>
      <c r="E20" s="50"/>
      <c r="F20" s="50"/>
      <c r="G20" s="50"/>
      <c r="H20" s="50"/>
    </row>
    <row r="21" spans="1:8" ht="18.75">
      <c r="A21" s="31" t="s">
        <v>7</v>
      </c>
      <c r="B21" s="31"/>
      <c r="C21" s="140"/>
      <c r="D21" s="146" t="s">
        <v>37</v>
      </c>
      <c r="E21" s="50"/>
      <c r="F21" s="50"/>
      <c r="G21" s="50"/>
      <c r="H21" s="50"/>
    </row>
    <row r="22" spans="1:8" ht="18.75">
      <c r="A22" s="41"/>
      <c r="B22" s="41"/>
      <c r="C22" s="141"/>
      <c r="D22" s="145"/>
      <c r="E22" s="50"/>
      <c r="F22" s="50"/>
      <c r="G22" s="50"/>
      <c r="H22" s="50"/>
    </row>
    <row r="23" spans="1:8" ht="18.75">
      <c r="A23" s="42" t="s">
        <v>24</v>
      </c>
      <c r="B23" s="42"/>
      <c r="C23" s="142"/>
      <c r="D23" s="145"/>
      <c r="E23" s="50"/>
      <c r="F23" s="50"/>
      <c r="G23" s="50"/>
      <c r="H23" s="50"/>
    </row>
    <row r="24" spans="1:8" ht="18.75">
      <c r="A24" s="42" t="s">
        <v>24</v>
      </c>
      <c r="B24" s="42"/>
      <c r="C24" s="142"/>
      <c r="D24" s="145"/>
      <c r="E24" s="50"/>
      <c r="F24" s="50"/>
      <c r="G24" s="50"/>
      <c r="H24" s="50"/>
    </row>
    <row r="25" spans="1:8">
      <c r="A25" s="42" t="s">
        <v>24</v>
      </c>
      <c r="B25" s="42"/>
      <c r="C25" s="142"/>
      <c r="D25" s="144"/>
      <c r="E25" s="50"/>
      <c r="F25" s="50"/>
      <c r="G25" s="50"/>
      <c r="H25" s="50"/>
    </row>
    <row r="26" spans="1:8" ht="15.75">
      <c r="A26" s="42" t="s">
        <v>24</v>
      </c>
      <c r="B26" s="42"/>
      <c r="C26" s="43"/>
      <c r="D26" s="147"/>
      <c r="E26" s="147"/>
      <c r="F26" s="148"/>
      <c r="G26" s="147"/>
      <c r="H26" s="147"/>
    </row>
    <row r="27" spans="1:8" ht="15.75">
      <c r="A27" s="42" t="s">
        <v>24</v>
      </c>
      <c r="B27" s="42"/>
      <c r="C27" s="43"/>
      <c r="D27" s="149"/>
      <c r="E27" s="149"/>
      <c r="F27" s="148"/>
      <c r="G27" s="149"/>
      <c r="H27" s="149"/>
    </row>
    <row r="28" spans="1:8" ht="15.75">
      <c r="A28" s="42" t="s">
        <v>24</v>
      </c>
      <c r="B28" s="42"/>
      <c r="C28" s="43"/>
      <c r="D28" s="149"/>
      <c r="E28" s="149"/>
      <c r="F28" s="149"/>
      <c r="G28" s="149"/>
      <c r="H28" s="149"/>
    </row>
    <row r="29" spans="1:8" ht="15.75">
      <c r="A29" s="46" t="s">
        <v>42</v>
      </c>
      <c r="B29" s="46"/>
      <c r="C29" s="47"/>
      <c r="D29" s="149"/>
      <c r="E29" s="148"/>
      <c r="F29" s="149"/>
      <c r="G29" s="149"/>
      <c r="H29" s="87"/>
    </row>
    <row r="30" spans="1:8" ht="15.75">
      <c r="A30" s="46" t="s">
        <v>42</v>
      </c>
      <c r="B30" s="46"/>
      <c r="C30" s="47"/>
      <c r="D30" s="149"/>
      <c r="E30" s="148"/>
      <c r="F30" s="149"/>
      <c r="G30" s="149"/>
      <c r="H30" s="87"/>
    </row>
    <row r="31" spans="1:8" ht="15.75">
      <c r="A31" s="46" t="s">
        <v>42</v>
      </c>
      <c r="B31" s="46"/>
      <c r="C31" s="47"/>
      <c r="D31" s="149"/>
      <c r="E31" s="87"/>
      <c r="F31" s="149"/>
      <c r="G31" s="149"/>
      <c r="H31" s="87"/>
    </row>
    <row r="32" spans="1:8" ht="15.75">
      <c r="A32" s="46" t="s">
        <v>42</v>
      </c>
      <c r="B32" s="46"/>
      <c r="C32" s="47"/>
      <c r="D32" s="149"/>
      <c r="E32" s="87"/>
      <c r="F32" s="149"/>
      <c r="G32" s="149"/>
      <c r="H32" s="87"/>
    </row>
    <row r="33" spans="1:8" ht="15.75">
      <c r="A33" s="46" t="s">
        <v>42</v>
      </c>
      <c r="B33" s="46"/>
      <c r="C33" s="47"/>
      <c r="D33" s="149"/>
      <c r="E33" s="87"/>
      <c r="F33" s="87"/>
      <c r="G33" s="149"/>
      <c r="H33" s="87"/>
    </row>
    <row r="34" spans="1:8" ht="18.75">
      <c r="A34" s="48" t="s">
        <v>44</v>
      </c>
      <c r="B34" s="48"/>
      <c r="C34" s="49"/>
      <c r="D34" s="149"/>
      <c r="E34" s="87"/>
      <c r="F34" s="87"/>
      <c r="G34" s="1" t="s">
        <v>8</v>
      </c>
      <c r="H34" s="45"/>
    </row>
    <row r="35" spans="1:8" ht="18.75">
      <c r="A35" s="48" t="s">
        <v>44</v>
      </c>
      <c r="B35" s="48"/>
      <c r="C35" s="49"/>
      <c r="D35" s="149"/>
      <c r="E35" s="87"/>
      <c r="F35" s="149"/>
      <c r="G35" s="2" t="s">
        <v>9</v>
      </c>
      <c r="H35" s="45"/>
    </row>
    <row r="36" spans="1:8" ht="18.75">
      <c r="A36" s="48" t="s">
        <v>44</v>
      </c>
      <c r="B36" s="48"/>
      <c r="C36" s="49"/>
      <c r="D36" s="149"/>
      <c r="E36" s="87"/>
      <c r="F36" s="149"/>
      <c r="G36" s="3" t="s">
        <v>10</v>
      </c>
      <c r="H36" s="45"/>
    </row>
    <row r="37" spans="1:8" ht="18.75">
      <c r="A37" s="48" t="s">
        <v>44</v>
      </c>
      <c r="B37" s="48"/>
      <c r="C37" s="49"/>
      <c r="D37" s="149"/>
      <c r="E37" s="87"/>
      <c r="F37" s="149"/>
      <c r="G37" s="4" t="s">
        <v>11</v>
      </c>
      <c r="H37" s="45"/>
    </row>
    <row r="38" spans="1:8" ht="18.75">
      <c r="A38" s="48" t="s">
        <v>44</v>
      </c>
      <c r="B38" s="48"/>
      <c r="C38" s="49"/>
      <c r="D38" s="149"/>
      <c r="E38" s="87"/>
      <c r="F38" s="149"/>
      <c r="G38" s="5" t="s">
        <v>12</v>
      </c>
      <c r="H38" s="45"/>
    </row>
    <row r="39" spans="1:8" ht="15.75">
      <c r="A39" s="48" t="s">
        <v>44</v>
      </c>
      <c r="B39" s="48"/>
      <c r="C39" s="49"/>
      <c r="D39" s="149"/>
      <c r="E39" s="149"/>
      <c r="F39" s="149"/>
      <c r="G39" s="44"/>
      <c r="H39" s="44"/>
    </row>
  </sheetData>
  <conditionalFormatting sqref="D3:H39">
    <cfRule type="cellIs" dxfId="4" priority="5" operator="equal">
      <formula>"Laura"</formula>
    </cfRule>
    <cfRule type="containsText" dxfId="3" priority="4" operator="containsText" text="Laetitia">
      <formula>NOT(ISERROR(SEARCH("Laetitia",D3)))</formula>
    </cfRule>
    <cfRule type="containsText" dxfId="2" priority="3" operator="containsText" text="Eloise">
      <formula>NOT(ISERROR(SEARCH("Eloise",D3)))</formula>
    </cfRule>
    <cfRule type="containsText" dxfId="1" priority="1" operator="containsText" text="Francois">
      <formula>NOT(ISERROR(SEARCH("Francois",D3)))</formula>
    </cfRule>
    <cfRule type="containsText" dxfId="0" priority="2" operator="containsText" text="Lou">
      <formula>NOT(ISERROR(SEARCH("Lou",D3)))</formula>
    </cfRule>
  </conditionalFormatting>
  <dataValidations count="3">
    <dataValidation type="list" allowBlank="1" showInputMessage="1" showErrorMessage="1" sqref="G34 E29:E30 F27">
      <formula1 xml:space="preserve"> Animateur</formula1>
    </dataValidation>
    <dataValidation type="list" allowBlank="1" showInputMessage="1" showErrorMessage="1" sqref="G35:G37 E31:E38 H29:H38 F26">
      <formula1>Animateur</formula1>
    </dataValidation>
    <dataValidation type="list" allowBlank="1" showInputMessage="1" showErrorMessage="1" sqref="E39 G26:H28 F28:F39 D26:D39 E26:E28 G39:H39 G29:G33">
      <formula1>Animateurs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2:X8"/>
  <sheetViews>
    <sheetView workbookViewId="0">
      <selection activeCell="B3" sqref="B3"/>
    </sheetView>
  </sheetViews>
  <sheetFormatPr baseColWidth="10" defaultRowHeight="15"/>
  <cols>
    <col min="1" max="1" width="16.85546875" customWidth="1"/>
    <col min="3" max="3" width="8.28515625" customWidth="1"/>
    <col min="4" max="4" width="8.85546875" customWidth="1"/>
    <col min="5" max="5" width="10.28515625" customWidth="1"/>
  </cols>
  <sheetData>
    <row r="2" spans="1:24" ht="15.75" thickBot="1">
      <c r="A2" t="s">
        <v>74</v>
      </c>
    </row>
    <row r="3" spans="1:24" ht="15.75">
      <c r="A3" s="75" t="s">
        <v>8</v>
      </c>
      <c r="B3" s="72">
        <f>X9</f>
        <v>0</v>
      </c>
      <c r="C3" s="118" t="s">
        <v>0</v>
      </c>
      <c r="D3" s="119"/>
      <c r="E3" s="120" t="s">
        <v>33</v>
      </c>
      <c r="F3" s="121"/>
      <c r="G3" s="118" t="s">
        <v>38</v>
      </c>
      <c r="H3" s="122"/>
      <c r="I3" s="119"/>
      <c r="J3" s="120" t="s">
        <v>39</v>
      </c>
      <c r="K3" s="121"/>
      <c r="L3" s="114" t="s">
        <v>7</v>
      </c>
      <c r="M3" s="123"/>
      <c r="N3" s="114" t="s">
        <v>24</v>
      </c>
      <c r="O3" s="123"/>
      <c r="P3" s="112" t="s">
        <v>42</v>
      </c>
      <c r="Q3" s="113"/>
      <c r="R3" s="114" t="s">
        <v>60</v>
      </c>
      <c r="S3" s="115"/>
      <c r="T3" s="116" t="s">
        <v>59</v>
      </c>
      <c r="U3" s="116"/>
      <c r="V3" s="116" t="s">
        <v>58</v>
      </c>
      <c r="W3" s="117"/>
      <c r="X3" s="68" t="s">
        <v>57</v>
      </c>
    </row>
    <row r="4" spans="1:24">
      <c r="A4" s="111">
        <f>'Semaine 1'!D5</f>
        <v>44032</v>
      </c>
      <c r="B4" s="74"/>
      <c r="C4" s="63" t="str">
        <f>IF(B$48=$A$54,"7:45",0)</f>
        <v>7:45</v>
      </c>
      <c r="D4" s="63" t="str">
        <f>IF(C4&gt;0,"09:30",0)</f>
        <v>09:30</v>
      </c>
      <c r="E4" s="63">
        <f>IF(COUNTIF(C$48:H$48,$A$54)&gt;0,"09:30",0)</f>
        <v>0</v>
      </c>
      <c r="F4" s="63">
        <f>IF(E4&gt;0,"12:15",0)</f>
        <v>0</v>
      </c>
      <c r="G4" s="63" t="str">
        <f>IF(I$48=$A$54,"11:30",0)</f>
        <v>11:30</v>
      </c>
      <c r="H4" s="63">
        <f>IF(COUNTIF(J$48:M$48,$A$54)&gt;0,"12:15",0)</f>
        <v>0</v>
      </c>
      <c r="I4" s="63" t="str">
        <f>IF((H4+G4)&gt;0,"13:30",0)</f>
        <v>13:30</v>
      </c>
      <c r="J4" s="63">
        <f>IF(COUNTIF(N$48:S$48,$A$54)&gt;0,"13:30",0)</f>
        <v>0</v>
      </c>
      <c r="K4" s="63">
        <f>IF(J4&gt;0,"16:15",0)</f>
        <v>0</v>
      </c>
      <c r="L4" s="63" t="str">
        <f>IF(T$48=$A$54,"16:15",0)</f>
        <v>16:15</v>
      </c>
      <c r="M4" s="63" t="str">
        <f>IF(L4&gt;0,"18:30",0)</f>
        <v>18:30</v>
      </c>
      <c r="N4" s="63">
        <f>IF(COUNTIF(V$48:AA$48,$A$54)&gt;0,"20:00",0)</f>
        <v>0</v>
      </c>
      <c r="O4" s="63">
        <f>IF(N4&gt;0,"22:30",0)</f>
        <v>0</v>
      </c>
      <c r="P4" s="63">
        <f>IF(COUNTIF(AB$48:AE$48,$A$54)&gt;0,"13:30",0)</f>
        <v>0</v>
      </c>
      <c r="Q4" s="63">
        <f>IF(P4&gt;0,"18:00",0)</f>
        <v>0</v>
      </c>
      <c r="R4" s="63">
        <f>IF(COUNTIF(AF$48:AK$48,$A$54)&gt;0,"9:30",0)</f>
        <v>0</v>
      </c>
      <c r="S4" s="63">
        <f>IF(R4&gt;0,"18:30",0)</f>
        <v>0</v>
      </c>
      <c r="T4" s="63"/>
      <c r="U4" s="63">
        <f>IF(T4&gt;0,"09:30",0)</f>
        <v>0</v>
      </c>
      <c r="V4" s="63"/>
      <c r="W4" s="63">
        <f>IF(V4&gt;0,"09:30",0)</f>
        <v>0</v>
      </c>
      <c r="X4" s="62">
        <f>D4-C4+F4-E4+I4-H4-G4+K4-J4+M4-L4+O4-N4+Q4-P4+S4-R4+U4-T4+W4-V4</f>
        <v>0.24999999999999989</v>
      </c>
    </row>
    <row r="5" spans="1:24">
      <c r="A5" s="111">
        <f>A4+1</f>
        <v>44033</v>
      </c>
      <c r="B5" s="65"/>
      <c r="C5" s="63" t="str">
        <f>IF(B$49=$A$54,"7:45",0)</f>
        <v>7:45</v>
      </c>
      <c r="D5" s="63" t="str">
        <f>IF(C5&gt;0,"09:30",0)</f>
        <v>09:30</v>
      </c>
      <c r="E5" s="63">
        <f>IF(COUNTIF(C$49:H$49,$A$54)&gt;0,"09:30",0)</f>
        <v>0</v>
      </c>
      <c r="F5" s="63">
        <f>IF(E5&gt;0,"12:15",0)</f>
        <v>0</v>
      </c>
      <c r="G5" s="63" t="str">
        <f>IF(I$49=$A$54,"11:30",0)</f>
        <v>11:30</v>
      </c>
      <c r="H5" s="63">
        <f>IF(COUNTIF(J$49:M$49,$A$54)&gt;0,"12:15",0)</f>
        <v>0</v>
      </c>
      <c r="I5" s="63" t="str">
        <f>IF((H5+G5)&gt;0,"13:30",0)</f>
        <v>13:30</v>
      </c>
      <c r="J5" s="63">
        <f>IF(COUNTIF(N$49:S$49,$A$54)&gt;0,"13:30",0)</f>
        <v>0</v>
      </c>
      <c r="K5" s="63">
        <f>IF(J5&gt;0,"16:15",0)</f>
        <v>0</v>
      </c>
      <c r="L5" s="63" t="str">
        <f>IF(T$49=$A$54,"16:15",0)</f>
        <v>16:15</v>
      </c>
      <c r="M5" s="63" t="str">
        <f>IF(L5&gt;0,"18:30",0)</f>
        <v>18:30</v>
      </c>
      <c r="N5" s="63">
        <f>IF(COUNTIF(V$49:AA$49,$A$54)&gt;0,"20:00",0)</f>
        <v>0</v>
      </c>
      <c r="O5" s="63">
        <f>IF(N5&gt;0,"22:30",0)</f>
        <v>0</v>
      </c>
      <c r="P5" s="63">
        <f>IF(COUNTIF(AB$49:AE$49,$A$54)&gt;0,"13:30",0)</f>
        <v>0</v>
      </c>
      <c r="Q5" s="63">
        <f>IF(P5&gt;0,"18:00",0)</f>
        <v>0</v>
      </c>
      <c r="R5" s="63">
        <f>IF(COUNTIF(AF$49:AK$49,$A$54)&gt;0,"9:30",0)</f>
        <v>0</v>
      </c>
      <c r="S5" s="63">
        <f>IF(R5&gt;0,"18:30",0)</f>
        <v>0</v>
      </c>
      <c r="T5" s="63"/>
      <c r="U5" s="63">
        <f>IF(T5&gt;0,"09:30",0)</f>
        <v>0</v>
      </c>
      <c r="V5" s="63"/>
      <c r="W5" s="63">
        <f>IF(V5&gt;0,"09:30",0)</f>
        <v>0</v>
      </c>
      <c r="X5" s="62">
        <f>D5-C5+F5-E5+I5-H5-G5+K5-J5+M5-L5+O5-N5+Q5-P5+S5-R5+U5-T5+W5-V5</f>
        <v>0.24999999999999989</v>
      </c>
    </row>
    <row r="6" spans="1:24">
      <c r="A6" s="111">
        <f t="shared" ref="A6:A8" si="0">A5+1</f>
        <v>44034</v>
      </c>
      <c r="B6" s="65"/>
      <c r="C6" s="63" t="str">
        <f>IF(B$50=$A$54,"7:45",0)</f>
        <v>7:45</v>
      </c>
      <c r="D6" s="63" t="str">
        <f>IF(C6&gt;0,"09:30",0)</f>
        <v>09:30</v>
      </c>
      <c r="E6" s="63">
        <f>IF(COUNTIF(C$50:H$50,$A$54)&gt;0,"09:30",0)</f>
        <v>0</v>
      </c>
      <c r="F6" s="63">
        <f>IF(E6&gt;0,"12:15",0)</f>
        <v>0</v>
      </c>
      <c r="G6" s="63" t="str">
        <f>IF(I$50=$A$54,"11:30",0)</f>
        <v>11:30</v>
      </c>
      <c r="H6" s="63">
        <f>IF(COUNTIF(J$50:M$50,$A$54)&gt;0,"12:15",0)</f>
        <v>0</v>
      </c>
      <c r="I6" s="63" t="str">
        <f>IF((H6+G6)&gt;0,"13:30",0)</f>
        <v>13:30</v>
      </c>
      <c r="J6" s="63">
        <f>IF(COUNTIF(N$50:S$50,$A$54)&gt;0,"13:30",0)</f>
        <v>0</v>
      </c>
      <c r="K6" s="63">
        <f>IF(J6&gt;0,"16:15",0)</f>
        <v>0</v>
      </c>
      <c r="L6" s="63" t="str">
        <f>IF(T$50=$A$54,"16:15",0)</f>
        <v>16:15</v>
      </c>
      <c r="M6" s="63" t="str">
        <f>IF(L6&gt;0,"18:30",0)</f>
        <v>18:30</v>
      </c>
      <c r="N6" s="63">
        <f>IF(COUNTIF(V$50:AA$50,$A$54)&gt;0,"20:00",0)</f>
        <v>0</v>
      </c>
      <c r="O6" s="63">
        <f>IF(N6&gt;0,"22:30",0)</f>
        <v>0</v>
      </c>
      <c r="P6" s="63">
        <f>IF(COUNTIF(AB$50:AE$50,$A$54)&gt;0,"13:30",0)</f>
        <v>0</v>
      </c>
      <c r="Q6" s="63">
        <f>IF(P6&gt;0,"18:00",0)</f>
        <v>0</v>
      </c>
      <c r="R6" s="63">
        <f>IF(COUNTIF(AF$50:AK$50,$A$54)&gt;0,"9:30",0)</f>
        <v>0</v>
      </c>
      <c r="S6" s="63">
        <f>IF(R6&gt;0,"18:30",0)</f>
        <v>0</v>
      </c>
      <c r="T6" s="63"/>
      <c r="U6" s="63">
        <f>IF(T6&gt;0,"09:30",0)</f>
        <v>0</v>
      </c>
      <c r="V6" s="63"/>
      <c r="W6" s="63">
        <f>IF(V6&gt;0,"09:30",0)</f>
        <v>0</v>
      </c>
      <c r="X6" s="62">
        <f>D6-C6+F6-E6+I6-H6-G6+K6-J6+M6-L6+O6-N6+Q6-P6+S6-R6+U6-T6+W6-V6</f>
        <v>0.24999999999999989</v>
      </c>
    </row>
    <row r="7" spans="1:24">
      <c r="A7" s="111">
        <f t="shared" si="0"/>
        <v>44035</v>
      </c>
      <c r="B7" s="65"/>
      <c r="C7" s="63" t="str">
        <f>IF(B$51=$A$54,"7:45",0)</f>
        <v>7:45</v>
      </c>
      <c r="D7" s="63" t="str">
        <f>IF(C7&gt;0,"09:30",0)</f>
        <v>09:30</v>
      </c>
      <c r="E7" s="63">
        <f>IF(COUNTIF(C$51:H$51,$A$54)&gt;0,"09:30",0)</f>
        <v>0</v>
      </c>
      <c r="F7" s="63">
        <f>IF(E7&gt;0,"12:15",0)</f>
        <v>0</v>
      </c>
      <c r="G7" s="63" t="str">
        <f>IF(I$51=$A$54,"11:30",0)</f>
        <v>11:30</v>
      </c>
      <c r="H7" s="63">
        <f>IF(COUNTIF(J$51:M$51,$A$54)&gt;0,"12:15",0)</f>
        <v>0</v>
      </c>
      <c r="I7" s="63" t="str">
        <f>IF((H7+G7)&gt;0,"13:30",0)</f>
        <v>13:30</v>
      </c>
      <c r="J7" s="63">
        <f>IF(COUNTIF(N$51:S$51,$A$54)&gt;0,"13:30",0)</f>
        <v>0</v>
      </c>
      <c r="K7" s="63">
        <f>IF(J7&gt;0,"16:15",0)</f>
        <v>0</v>
      </c>
      <c r="L7" s="63" t="str">
        <f>IF(T$51=$A$54,"16:15",0)</f>
        <v>16:15</v>
      </c>
      <c r="M7" s="63" t="str">
        <f>IF(L7&gt;0,"18:30",0)</f>
        <v>18:30</v>
      </c>
      <c r="N7" s="63">
        <f>IF(COUNTIF(V$51:AA$51,$A$54)&gt;0,"20:00",0)</f>
        <v>0</v>
      </c>
      <c r="O7" s="63">
        <f>IF(N7&gt;0,"22:30",0)</f>
        <v>0</v>
      </c>
      <c r="P7" s="63">
        <f>IF(COUNTIF(AB$51:AE$51,$A$54)&gt;0,"13:30",0)</f>
        <v>0</v>
      </c>
      <c r="Q7" s="63">
        <f>IF(P7&gt;0,"18:00",0)</f>
        <v>0</v>
      </c>
      <c r="R7" s="63">
        <f>IF(COUNTIF(AF$51:AK$51,$A$54)&gt;0,"9:30",0)</f>
        <v>0</v>
      </c>
      <c r="S7" s="63">
        <f>IF(R7&gt;0,"18:30",0)</f>
        <v>0</v>
      </c>
      <c r="T7" s="63"/>
      <c r="U7" s="63">
        <f>IF(T7&gt;0,"09:30",0)</f>
        <v>0</v>
      </c>
      <c r="V7" s="63"/>
      <c r="W7" s="63">
        <f>IF(V7&gt;0,"09:30",0)</f>
        <v>0</v>
      </c>
      <c r="X7" s="62">
        <f>D7-C7+F7-E7+I7-H7-G7+K7-J7+M7-L7+O7-N7+Q7-P7+S7-R7+U7-T7+W7-V7</f>
        <v>0.24999999999999989</v>
      </c>
    </row>
    <row r="8" spans="1:24">
      <c r="A8" s="111">
        <f t="shared" si="0"/>
        <v>44036</v>
      </c>
      <c r="B8" s="65"/>
      <c r="C8" s="63" t="str">
        <f>IF(B$52=$A$54,"7:45",0)</f>
        <v>7:45</v>
      </c>
      <c r="D8" s="63" t="str">
        <f>IF(C8&gt;0,"09:30",0)</f>
        <v>09:30</v>
      </c>
      <c r="E8" s="63">
        <f>IF(COUNTIF(C$52:H$52,$A$54)&gt;0,"09:30",0)</f>
        <v>0</v>
      </c>
      <c r="F8" s="63">
        <f>IF(E8&gt;0,"12:15",0)</f>
        <v>0</v>
      </c>
      <c r="G8" s="63" t="str">
        <f>IF(I$52=$A$54,"11:30",0)</f>
        <v>11:30</v>
      </c>
      <c r="H8" s="63">
        <f>IF(COUNTIF(J$52:M$52,$A$54)&gt;0,"12:15",0)</f>
        <v>0</v>
      </c>
      <c r="I8" s="63" t="str">
        <f>IF((H8+G8)&gt;0,"13:30",0)</f>
        <v>13:30</v>
      </c>
      <c r="J8" s="63">
        <f>IF(COUNTIF(N$52:S$52,$A$54)&gt;0,"13:30",0)</f>
        <v>0</v>
      </c>
      <c r="K8" s="63">
        <f>IF(J8&gt;0,"16:15",0)</f>
        <v>0</v>
      </c>
      <c r="L8" s="63" t="str">
        <f>IF(T$52=$A$54,"16:15",0)</f>
        <v>16:15</v>
      </c>
      <c r="M8" s="63" t="str">
        <f>IF(L8&gt;0,"18:30",0)</f>
        <v>18:30</v>
      </c>
      <c r="N8" s="63">
        <f>IF(COUNTIF(V$52:AA$52,$A$54)&gt;0,"20:00",0)</f>
        <v>0</v>
      </c>
      <c r="O8" s="63">
        <f>IF(N8&gt;0,"22:30",0)</f>
        <v>0</v>
      </c>
      <c r="P8" s="63">
        <f>IF(COUNTIF(AB$52:AE$52,$A$54)&gt;0,"13:30",0)</f>
        <v>0</v>
      </c>
      <c r="Q8" s="63">
        <f>IF(P8&gt;0,"18:00",0)</f>
        <v>0</v>
      </c>
      <c r="R8" s="63">
        <f>IF(COUNTIF(AF$52:AK$52,$A$54)&gt;0,"9:30",0)</f>
        <v>0</v>
      </c>
      <c r="S8" s="63">
        <f>IF(R8&gt;0,"18:30",0)</f>
        <v>0</v>
      </c>
      <c r="T8" s="63"/>
      <c r="U8" s="63">
        <f>IF(T8&gt;0,"09:30",0)</f>
        <v>0</v>
      </c>
      <c r="V8" s="63"/>
      <c r="W8" s="63">
        <f>IF(V8&gt;0,"09:30",0)</f>
        <v>0</v>
      </c>
      <c r="X8" s="62">
        <f>D8-C8+F8-E8+I8-H8-G8+K8-J8+M8-L8+O8-N8+Q8-P8+S8-R8+U8-T8+W8-V8</f>
        <v>0.24999999999999989</v>
      </c>
    </row>
  </sheetData>
  <mergeCells count="10">
    <mergeCell ref="P3:Q3"/>
    <mergeCell ref="R3:S3"/>
    <mergeCell ref="T3:U3"/>
    <mergeCell ref="V3:W3"/>
    <mergeCell ref="C3:D3"/>
    <mergeCell ref="E3:F3"/>
    <mergeCell ref="G3:I3"/>
    <mergeCell ref="J3:K3"/>
    <mergeCell ref="L3:M3"/>
    <mergeCell ref="N3:O3"/>
  </mergeCells>
  <dataValidations count="1">
    <dataValidation type="list" allowBlank="1" showInputMessage="1" showErrorMessage="1" sqref="A3">
      <formula1 xml:space="preserve"> Animateur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>
    <row r="1" spans="1:1">
      <c r="A1" t="s">
        <v>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M105"/>
  <sheetViews>
    <sheetView topLeftCell="A22" zoomScale="85" zoomScaleNormal="85" workbookViewId="0">
      <selection activeCell="D4" sqref="D4"/>
    </sheetView>
  </sheetViews>
  <sheetFormatPr baseColWidth="10" defaultRowHeight="15"/>
  <cols>
    <col min="1" max="1" width="19.7109375" style="6" customWidth="1"/>
    <col min="2" max="6" width="18.7109375" style="55" customWidth="1"/>
    <col min="7" max="8" width="18.7109375" customWidth="1"/>
    <col min="10" max="10" width="11.5703125" customWidth="1"/>
    <col min="12" max="12" width="15.5703125" customWidth="1"/>
  </cols>
  <sheetData>
    <row r="1" spans="1:16" ht="21">
      <c r="B1" s="6"/>
      <c r="C1" s="6"/>
      <c r="D1" s="110"/>
      <c r="E1" s="108"/>
      <c r="F1" s="109"/>
      <c r="G1" s="109"/>
      <c r="H1" s="108"/>
    </row>
    <row r="2" spans="1:16" ht="21">
      <c r="A2" s="6" t="s">
        <v>69</v>
      </c>
      <c r="B2" s="6"/>
      <c r="C2" s="6"/>
      <c r="D2" s="107"/>
      <c r="E2" s="107"/>
      <c r="F2" s="107"/>
      <c r="G2" s="107"/>
      <c r="H2" s="107"/>
      <c r="J2">
        <f>7*14</f>
        <v>98</v>
      </c>
      <c r="M2" t="s">
        <v>68</v>
      </c>
      <c r="N2" t="s">
        <v>67</v>
      </c>
      <c r="O2" t="s">
        <v>66</v>
      </c>
    </row>
    <row r="3" spans="1:16" s="106" customFormat="1" ht="40.5" customHeight="1" thickBot="1">
      <c r="A3" s="6"/>
      <c r="B3" s="6"/>
      <c r="C3" s="6"/>
      <c r="D3" s="7">
        <v>43668</v>
      </c>
      <c r="E3" s="7">
        <f>D3+1</f>
        <v>43669</v>
      </c>
      <c r="F3" s="7">
        <f>E3+1</f>
        <v>43670</v>
      </c>
      <c r="G3" s="7">
        <f>F3+1</f>
        <v>43671</v>
      </c>
      <c r="H3" s="7">
        <f>G3+1</f>
        <v>43672</v>
      </c>
      <c r="J3" s="104"/>
      <c r="K3" s="6"/>
      <c r="L3" s="1" t="s">
        <v>8</v>
      </c>
      <c r="M3" s="103">
        <f>VLOOKUP(L3,A53:B99,2,FALSE)</f>
        <v>1.479166666666667</v>
      </c>
      <c r="N3" s="56"/>
      <c r="P3" s="106">
        <v>65</v>
      </c>
    </row>
    <row r="4" spans="1:16" ht="25.5" customHeight="1" thickBot="1">
      <c r="A4" s="8" t="s">
        <v>0</v>
      </c>
      <c r="B4" s="8" t="s">
        <v>27</v>
      </c>
      <c r="C4" s="9">
        <v>6.25E-2</v>
      </c>
      <c r="D4" s="105" t="s">
        <v>37</v>
      </c>
      <c r="E4" s="11" t="s">
        <v>64</v>
      </c>
      <c r="F4" s="10" t="s">
        <v>34</v>
      </c>
      <c r="G4" s="12" t="s">
        <v>62</v>
      </c>
      <c r="H4" s="12" t="s">
        <v>62</v>
      </c>
      <c r="J4" s="104"/>
      <c r="K4" s="6"/>
      <c r="L4" s="2" t="s">
        <v>9</v>
      </c>
      <c r="M4" s="103">
        <f>VLOOKUP(L4,A54:B100,2,FALSE)</f>
        <v>1.3333333333333335</v>
      </c>
      <c r="N4" s="56"/>
      <c r="P4">
        <v>65</v>
      </c>
    </row>
    <row r="5" spans="1:16" ht="25.5" customHeight="1" thickBot="1">
      <c r="A5" s="13" t="s">
        <v>33</v>
      </c>
      <c r="B5" s="13" t="s">
        <v>18</v>
      </c>
      <c r="C5" s="14">
        <v>0.11458333333333333</v>
      </c>
      <c r="D5" s="29" t="s">
        <v>37</v>
      </c>
      <c r="E5" s="96" t="s">
        <v>37</v>
      </c>
      <c r="F5" s="96" t="s">
        <v>37</v>
      </c>
      <c r="G5" s="17"/>
      <c r="H5" s="17"/>
      <c r="J5" s="104"/>
      <c r="K5" s="6"/>
      <c r="L5" s="3" t="s">
        <v>62</v>
      </c>
      <c r="M5" s="103">
        <f>VLOOKUP(L5,A55:B101,2,FALSE)</f>
        <v>1.3229166666666667</v>
      </c>
      <c r="N5" s="56"/>
      <c r="P5">
        <v>37</v>
      </c>
    </row>
    <row r="6" spans="1:16" ht="25.5" customHeight="1" thickBot="1">
      <c r="A6" s="13" t="s">
        <v>33</v>
      </c>
      <c r="B6" s="13" t="s">
        <v>18</v>
      </c>
      <c r="C6" s="14">
        <v>0.11458333333333333</v>
      </c>
      <c r="D6" s="32" t="s">
        <v>8</v>
      </c>
      <c r="E6" s="15" t="s">
        <v>8</v>
      </c>
      <c r="F6" s="20" t="s">
        <v>34</v>
      </c>
      <c r="G6" s="17"/>
      <c r="H6" s="17"/>
      <c r="J6" s="104"/>
      <c r="K6" s="6"/>
      <c r="L6" s="4" t="s">
        <v>61</v>
      </c>
      <c r="M6" s="103">
        <f>VLOOKUP(L6,A56:B102,2,FALSE)</f>
        <v>1.4062500000000002</v>
      </c>
      <c r="N6" s="56"/>
      <c r="P6">
        <v>29</v>
      </c>
    </row>
    <row r="7" spans="1:16" ht="25.5" customHeight="1" thickBot="1">
      <c r="A7" s="13" t="s">
        <v>33</v>
      </c>
      <c r="B7" s="13" t="s">
        <v>18</v>
      </c>
      <c r="C7" s="14">
        <v>0.11458333333333333</v>
      </c>
      <c r="D7" s="23"/>
      <c r="E7" s="17"/>
      <c r="F7" s="40" t="s">
        <v>62</v>
      </c>
      <c r="G7" s="40" t="s">
        <v>62</v>
      </c>
      <c r="H7" s="17"/>
      <c r="J7" s="104"/>
      <c r="K7" s="6"/>
      <c r="L7" s="5" t="s">
        <v>12</v>
      </c>
      <c r="M7" s="103">
        <f>VLOOKUP(L7,A57:B103,2,FALSE)</f>
        <v>1.5</v>
      </c>
      <c r="N7" s="56"/>
      <c r="P7">
        <v>29</v>
      </c>
    </row>
    <row r="8" spans="1:16" ht="25.5" customHeight="1" thickBot="1">
      <c r="A8" s="13" t="s">
        <v>33</v>
      </c>
      <c r="B8" s="13" t="s">
        <v>18</v>
      </c>
      <c r="C8" s="14">
        <v>0.11458333333333333</v>
      </c>
      <c r="D8" s="23"/>
      <c r="E8" s="22" t="s">
        <v>61</v>
      </c>
      <c r="F8" s="17"/>
      <c r="G8" s="30" t="s">
        <v>61</v>
      </c>
      <c r="H8" s="17"/>
      <c r="K8" s="6"/>
    </row>
    <row r="9" spans="1:16" ht="25.5" customHeight="1" thickBot="1">
      <c r="A9" s="13" t="s">
        <v>33</v>
      </c>
      <c r="B9" s="13" t="s">
        <v>18</v>
      </c>
      <c r="C9" s="14">
        <v>0.11458333333333333</v>
      </c>
      <c r="D9" s="102" t="s">
        <v>12</v>
      </c>
      <c r="E9" s="24" t="s">
        <v>12</v>
      </c>
      <c r="F9" s="25" t="s">
        <v>12</v>
      </c>
      <c r="G9" s="95" t="s">
        <v>12</v>
      </c>
      <c r="H9" s="17"/>
      <c r="K9" s="6"/>
    </row>
    <row r="10" spans="1:16" ht="25.5" customHeight="1" thickBot="1">
      <c r="A10" s="26" t="s">
        <v>35</v>
      </c>
      <c r="B10" s="13" t="s">
        <v>18</v>
      </c>
      <c r="C10" s="14">
        <v>0.11458333333333333</v>
      </c>
      <c r="D10" s="23"/>
      <c r="E10" s="17"/>
      <c r="F10" s="17"/>
      <c r="G10" s="17"/>
      <c r="H10" s="17"/>
      <c r="K10" s="6"/>
    </row>
    <row r="11" spans="1:16" ht="25.5" customHeight="1" thickBot="1">
      <c r="A11" s="27" t="s">
        <v>36</v>
      </c>
      <c r="B11" s="27" t="s">
        <v>21</v>
      </c>
      <c r="C11" s="28">
        <v>8.3333333333333329E-2</v>
      </c>
      <c r="D11" s="97" t="s">
        <v>62</v>
      </c>
      <c r="E11" s="17"/>
      <c r="F11" s="15" t="s">
        <v>61</v>
      </c>
      <c r="G11" s="96" t="s">
        <v>37</v>
      </c>
      <c r="H11" s="17"/>
    </row>
    <row r="12" spans="1:16" ht="25.5" customHeight="1" thickBot="1">
      <c r="A12" s="31" t="s">
        <v>38</v>
      </c>
      <c r="B12" s="27" t="s">
        <v>22</v>
      </c>
      <c r="C12" s="28">
        <v>5.2083333333333336E-2</v>
      </c>
      <c r="D12" s="29" t="s">
        <v>37</v>
      </c>
      <c r="E12" s="96" t="s">
        <v>37</v>
      </c>
      <c r="F12" s="40" t="s">
        <v>62</v>
      </c>
      <c r="G12" s="30" t="s">
        <v>34</v>
      </c>
      <c r="H12" s="17"/>
    </row>
    <row r="13" spans="1:16" ht="25.5" customHeight="1" thickBot="1">
      <c r="A13" s="31" t="s">
        <v>38</v>
      </c>
      <c r="B13" s="27" t="s">
        <v>22</v>
      </c>
      <c r="C13" s="28">
        <v>5.2083333333333336E-2</v>
      </c>
      <c r="D13" s="101" t="s">
        <v>64</v>
      </c>
      <c r="E13" s="30" t="s">
        <v>64</v>
      </c>
      <c r="F13" s="17"/>
      <c r="G13" s="17"/>
      <c r="H13" s="17"/>
    </row>
    <row r="14" spans="1:16" ht="25.5" customHeight="1" thickBot="1">
      <c r="A14" s="31" t="s">
        <v>38</v>
      </c>
      <c r="B14" s="27" t="s">
        <v>22</v>
      </c>
      <c r="C14" s="28">
        <v>5.2083333333333336E-2</v>
      </c>
      <c r="D14" s="100" t="s">
        <v>63</v>
      </c>
      <c r="E14" s="95" t="s">
        <v>63</v>
      </c>
      <c r="F14" s="17"/>
      <c r="G14" s="17"/>
      <c r="H14" s="17"/>
    </row>
    <row r="15" spans="1:16" ht="25.5" customHeight="1" thickBot="1">
      <c r="A15" s="31" t="s">
        <v>38</v>
      </c>
      <c r="B15" s="27" t="s">
        <v>22</v>
      </c>
      <c r="C15" s="28">
        <v>5.2083333333333336E-2</v>
      </c>
      <c r="D15" s="32" t="s">
        <v>8</v>
      </c>
      <c r="E15" s="15" t="s">
        <v>8</v>
      </c>
      <c r="F15" s="17"/>
      <c r="G15" s="99"/>
      <c r="H15" s="17"/>
    </row>
    <row r="16" spans="1:16" ht="25.5" customHeight="1" thickBot="1">
      <c r="A16" s="33" t="s">
        <v>39</v>
      </c>
      <c r="B16" s="33" t="s">
        <v>20</v>
      </c>
      <c r="C16" s="34">
        <v>0.11458333333333333</v>
      </c>
      <c r="D16" s="32" t="s">
        <v>8</v>
      </c>
      <c r="E16" s="15" t="s">
        <v>8</v>
      </c>
      <c r="F16" s="15"/>
      <c r="G16" s="15" t="s">
        <v>8</v>
      </c>
      <c r="H16" s="17"/>
    </row>
    <row r="17" spans="1:8" ht="25.5" customHeight="1" thickBot="1">
      <c r="A17" s="33" t="s">
        <v>39</v>
      </c>
      <c r="B17" s="33" t="s">
        <v>20</v>
      </c>
      <c r="C17" s="34">
        <v>0.11458333333333333</v>
      </c>
      <c r="D17" s="29" t="s">
        <v>37</v>
      </c>
      <c r="E17" s="96" t="s">
        <v>37</v>
      </c>
      <c r="F17" s="17"/>
      <c r="G17" s="96" t="s">
        <v>37</v>
      </c>
      <c r="H17" s="17"/>
    </row>
    <row r="18" spans="1:8" ht="25.5" customHeight="1" thickBot="1">
      <c r="A18" s="33" t="s">
        <v>39</v>
      </c>
      <c r="B18" s="33" t="s">
        <v>20</v>
      </c>
      <c r="C18" s="34">
        <v>0.11458333333333333</v>
      </c>
      <c r="D18" s="98" t="s">
        <v>62</v>
      </c>
      <c r="E18" s="19"/>
      <c r="F18" s="40" t="s">
        <v>62</v>
      </c>
      <c r="G18" s="93" t="s">
        <v>62</v>
      </c>
      <c r="H18" s="17"/>
    </row>
    <row r="19" spans="1:8" ht="25.5" customHeight="1" thickBot="1">
      <c r="A19" s="33" t="s">
        <v>39</v>
      </c>
      <c r="B19" s="33" t="s">
        <v>20</v>
      </c>
      <c r="C19" s="34">
        <v>0.11458333333333333</v>
      </c>
      <c r="D19" s="18" t="s">
        <v>61</v>
      </c>
      <c r="E19" s="22" t="s">
        <v>61</v>
      </c>
      <c r="F19" s="22" t="s">
        <v>61</v>
      </c>
      <c r="G19" s="22"/>
      <c r="H19" s="17"/>
    </row>
    <row r="20" spans="1:8" ht="25.5" customHeight="1" thickBot="1">
      <c r="A20" s="33" t="s">
        <v>39</v>
      </c>
      <c r="B20" s="33" t="s">
        <v>20</v>
      </c>
      <c r="C20" s="34">
        <v>0.11458333333333333</v>
      </c>
      <c r="D20" s="36" t="s">
        <v>12</v>
      </c>
      <c r="E20" s="37" t="s">
        <v>12</v>
      </c>
      <c r="F20" s="37" t="s">
        <v>12</v>
      </c>
      <c r="G20" s="38" t="s">
        <v>12</v>
      </c>
      <c r="H20" s="17"/>
    </row>
    <row r="21" spans="1:8" ht="25.5" customHeight="1" thickBot="1">
      <c r="A21" s="26" t="s">
        <v>40</v>
      </c>
      <c r="B21" s="33" t="s">
        <v>20</v>
      </c>
      <c r="C21" s="34">
        <v>0.11458333333333333</v>
      </c>
      <c r="D21" s="23"/>
      <c r="E21" s="17"/>
      <c r="F21" s="17"/>
      <c r="G21" s="17"/>
      <c r="H21" s="17"/>
    </row>
    <row r="22" spans="1:8" ht="24.75" customHeight="1" thickBot="1">
      <c r="A22" s="31" t="s">
        <v>7</v>
      </c>
      <c r="B22" s="31" t="s">
        <v>41</v>
      </c>
      <c r="C22" s="39">
        <v>9.375E-2</v>
      </c>
      <c r="D22" s="97" t="s">
        <v>34</v>
      </c>
      <c r="E22" s="22" t="s">
        <v>37</v>
      </c>
      <c r="F22" s="12" t="s">
        <v>62</v>
      </c>
      <c r="G22" s="96" t="s">
        <v>65</v>
      </c>
      <c r="H22" s="96" t="s">
        <v>34</v>
      </c>
    </row>
    <row r="23" spans="1:8" ht="15.75" thickBot="1">
      <c r="A23" s="41"/>
      <c r="B23" s="41"/>
      <c r="C23" s="41"/>
      <c r="D23" s="23"/>
      <c r="E23" s="17"/>
      <c r="F23" s="17"/>
      <c r="G23" s="17"/>
      <c r="H23" s="17"/>
    </row>
    <row r="24" spans="1:8" ht="16.5" thickBot="1">
      <c r="A24" s="42" t="s">
        <v>24</v>
      </c>
      <c r="B24" s="42" t="s">
        <v>26</v>
      </c>
      <c r="C24" s="43">
        <v>0.10416666666666667</v>
      </c>
      <c r="D24" s="23"/>
      <c r="E24" s="17"/>
      <c r="F24" s="30" t="s">
        <v>64</v>
      </c>
      <c r="G24" s="17"/>
      <c r="H24" s="17"/>
    </row>
    <row r="25" spans="1:8" ht="16.5" thickBot="1">
      <c r="A25" s="42" t="s">
        <v>24</v>
      </c>
      <c r="B25" s="42" t="s">
        <v>26</v>
      </c>
      <c r="C25" s="43">
        <v>0.10416666666666667</v>
      </c>
      <c r="D25" s="23"/>
      <c r="E25" s="17"/>
      <c r="F25" s="96" t="s">
        <v>37</v>
      </c>
      <c r="G25" s="17"/>
      <c r="H25" s="17"/>
    </row>
    <row r="26" spans="1:8" ht="16.5" thickBot="1">
      <c r="A26" s="42" t="s">
        <v>24</v>
      </c>
      <c r="B26" s="42" t="s">
        <v>26</v>
      </c>
      <c r="C26" s="43">
        <v>0.10416666666666667</v>
      </c>
      <c r="D26" s="23"/>
      <c r="E26" s="17"/>
      <c r="F26" s="95" t="s">
        <v>63</v>
      </c>
      <c r="G26" s="17"/>
      <c r="H26" s="17"/>
    </row>
    <row r="27" spans="1:8" ht="15.75" thickBot="1">
      <c r="A27" s="42" t="s">
        <v>24</v>
      </c>
      <c r="B27" s="42" t="s">
        <v>26</v>
      </c>
      <c r="C27" s="43">
        <v>0.10416666666666667</v>
      </c>
      <c r="D27" s="23"/>
      <c r="E27" s="17"/>
      <c r="F27" s="17"/>
      <c r="G27" s="17"/>
      <c r="H27" s="17"/>
    </row>
    <row r="28" spans="1:8" ht="15.75" thickBot="1">
      <c r="A28" s="42" t="s">
        <v>24</v>
      </c>
      <c r="B28" s="42" t="s">
        <v>26</v>
      </c>
      <c r="C28" s="43">
        <v>0.10416666666666667</v>
      </c>
      <c r="D28" s="23"/>
      <c r="E28" s="17"/>
      <c r="F28" s="17"/>
      <c r="G28" s="17"/>
      <c r="H28" s="17"/>
    </row>
    <row r="29" spans="1:8" ht="15.75" thickBot="1">
      <c r="A29" s="42" t="s">
        <v>24</v>
      </c>
      <c r="B29" s="42" t="s">
        <v>26</v>
      </c>
      <c r="C29" s="43">
        <v>0.10416666666666667</v>
      </c>
      <c r="D29" s="23"/>
      <c r="E29" s="17"/>
      <c r="F29" s="17"/>
      <c r="G29" s="17"/>
      <c r="H29" s="17"/>
    </row>
    <row r="30" spans="1:8" ht="16.5" thickBot="1">
      <c r="A30" s="46" t="s">
        <v>42</v>
      </c>
      <c r="B30" s="46" t="s">
        <v>43</v>
      </c>
      <c r="C30" s="47">
        <v>0.1875</v>
      </c>
      <c r="D30" s="23"/>
      <c r="E30" s="17"/>
      <c r="F30" s="94" t="s">
        <v>37</v>
      </c>
      <c r="G30" s="17"/>
      <c r="H30" s="17"/>
    </row>
    <row r="31" spans="1:8" ht="15.75" thickBot="1">
      <c r="A31" s="46" t="s">
        <v>42</v>
      </c>
      <c r="B31" s="46" t="s">
        <v>43</v>
      </c>
      <c r="C31" s="47">
        <v>0.1875</v>
      </c>
      <c r="D31" s="23"/>
      <c r="E31" s="17"/>
      <c r="F31" s="17"/>
      <c r="G31" s="17"/>
      <c r="H31" s="17"/>
    </row>
    <row r="32" spans="1:8" ht="15.75" thickBot="1">
      <c r="A32" s="46" t="s">
        <v>42</v>
      </c>
      <c r="B32" s="46" t="s">
        <v>43</v>
      </c>
      <c r="C32" s="47">
        <v>0.1875</v>
      </c>
      <c r="D32" s="23"/>
      <c r="E32" s="17"/>
      <c r="F32" s="17"/>
      <c r="G32" s="17"/>
      <c r="H32" s="17"/>
    </row>
    <row r="33" spans="1:39" ht="16.5" customHeight="1" thickBot="1">
      <c r="A33" s="46" t="s">
        <v>42</v>
      </c>
      <c r="B33" s="46" t="s">
        <v>43</v>
      </c>
      <c r="C33" s="47">
        <v>0.1875</v>
      </c>
      <c r="D33" s="23"/>
      <c r="E33" s="17"/>
      <c r="F33" s="17"/>
      <c r="G33" s="17"/>
      <c r="H33" s="17"/>
    </row>
    <row r="34" spans="1:39" ht="16.5" customHeight="1" thickBot="1">
      <c r="A34" s="48" t="s">
        <v>44</v>
      </c>
      <c r="B34" s="48" t="s">
        <v>45</v>
      </c>
      <c r="C34" s="49">
        <v>0.375</v>
      </c>
      <c r="D34" s="23"/>
      <c r="E34" s="16"/>
      <c r="F34" s="17"/>
      <c r="G34" s="17"/>
      <c r="H34" s="15" t="s">
        <v>8</v>
      </c>
    </row>
    <row r="35" spans="1:39" ht="16.5" customHeight="1" thickBot="1">
      <c r="A35" s="48" t="s">
        <v>44</v>
      </c>
      <c r="B35" s="48" t="s">
        <v>45</v>
      </c>
      <c r="C35" s="49">
        <v>0.375</v>
      </c>
      <c r="D35" s="23"/>
      <c r="E35" s="35"/>
      <c r="F35" s="17"/>
      <c r="G35" s="17"/>
      <c r="H35" s="35"/>
    </row>
    <row r="36" spans="1:39" ht="16.5" customHeight="1" thickBot="1">
      <c r="A36" s="48" t="s">
        <v>44</v>
      </c>
      <c r="B36" s="48" t="s">
        <v>45</v>
      </c>
      <c r="C36" s="49">
        <v>0.375</v>
      </c>
      <c r="D36" s="23"/>
      <c r="E36" s="19"/>
      <c r="F36" s="17"/>
      <c r="G36" s="17"/>
      <c r="H36" s="93" t="s">
        <v>62</v>
      </c>
    </row>
    <row r="37" spans="1:39" ht="15" customHeight="1" thickBot="1">
      <c r="A37" s="48" t="s">
        <v>44</v>
      </c>
      <c r="B37" s="48" t="s">
        <v>45</v>
      </c>
      <c r="C37" s="49">
        <v>0.375</v>
      </c>
      <c r="D37" s="23"/>
      <c r="E37" s="21"/>
      <c r="F37" s="17"/>
      <c r="G37" s="17"/>
      <c r="H37" s="22" t="s">
        <v>61</v>
      </c>
    </row>
    <row r="38" spans="1:39" ht="19.5" thickBot="1">
      <c r="A38" s="48" t="s">
        <v>44</v>
      </c>
      <c r="B38" s="48" t="s">
        <v>45</v>
      </c>
      <c r="C38" s="49">
        <v>0.375</v>
      </c>
      <c r="D38" s="23"/>
      <c r="E38" s="92"/>
      <c r="F38" s="17"/>
      <c r="G38" s="17"/>
      <c r="H38" s="24" t="s">
        <v>12</v>
      </c>
    </row>
    <row r="39" spans="1:39" ht="15.75">
      <c r="A39" s="48" t="s">
        <v>44</v>
      </c>
      <c r="B39" s="48" t="s">
        <v>45</v>
      </c>
      <c r="C39" s="49">
        <v>0.375</v>
      </c>
      <c r="D39" s="44"/>
      <c r="E39" s="44"/>
      <c r="F39" s="44"/>
      <c r="G39" s="44"/>
      <c r="H39" s="44"/>
    </row>
    <row r="40" spans="1:39" ht="15.75">
      <c r="A40" s="91" t="s">
        <v>59</v>
      </c>
      <c r="B40" s="91"/>
      <c r="C40" s="91"/>
      <c r="D40" s="44"/>
      <c r="E40" s="44"/>
      <c r="F40" s="44"/>
      <c r="G40" s="44"/>
      <c r="H40" s="44"/>
    </row>
    <row r="41" spans="1:39" ht="15.75">
      <c r="A41" s="91" t="s">
        <v>58</v>
      </c>
      <c r="B41" s="91"/>
      <c r="C41" s="91"/>
      <c r="D41" s="44"/>
      <c r="E41" s="44"/>
      <c r="F41" s="44"/>
      <c r="G41" s="44"/>
      <c r="H41" s="44"/>
    </row>
    <row r="42" spans="1:39">
      <c r="A42"/>
      <c r="B42"/>
      <c r="C42"/>
    </row>
    <row r="43" spans="1:39">
      <c r="A43"/>
      <c r="B43"/>
      <c r="C43"/>
    </row>
    <row r="44" spans="1:39">
      <c r="A44"/>
      <c r="B44"/>
      <c r="C44"/>
      <c r="D44"/>
      <c r="E44"/>
      <c r="F44"/>
    </row>
    <row r="45" spans="1:39" ht="31.5">
      <c r="A45" s="6">
        <f t="array" ref="A45:AM52">TRANSPOSE(A3:H41)</f>
        <v>0</v>
      </c>
      <c r="B45" s="8" t="str">
        <v>Accueil Matin</v>
      </c>
      <c r="C45" s="13" t="str">
        <v>activité matin</v>
      </c>
      <c r="D45" s="13" t="str">
        <v>activité matin</v>
      </c>
      <c r="E45" s="13" t="str">
        <v>activité matin</v>
      </c>
      <c r="F45" s="13" t="str">
        <v>activité matin</v>
      </c>
      <c r="G45" s="13" t="str">
        <v>activité matin</v>
      </c>
      <c r="H45" s="26" t="str">
        <v>prépa matin</v>
      </c>
      <c r="I45" s="27" t="str">
        <v>prépa repas</v>
      </c>
      <c r="J45" s="31" t="str">
        <v>repas</v>
      </c>
      <c r="K45" s="31" t="str">
        <v>repas</v>
      </c>
      <c r="L45" s="31" t="str">
        <v>repas</v>
      </c>
      <c r="M45" s="31" t="str">
        <v>repas</v>
      </c>
      <c r="N45" s="33" t="str">
        <v>activité après midi</v>
      </c>
      <c r="O45" s="33" t="str">
        <v>activité après midi</v>
      </c>
      <c r="P45" s="33" t="str">
        <v>activité après midi</v>
      </c>
      <c r="Q45" s="33" t="str">
        <v>activité après midi</v>
      </c>
      <c r="R45" s="33" t="str">
        <v>activité après midi</v>
      </c>
      <c r="S45" s="26" t="str">
        <v>Prépa apres midi</v>
      </c>
      <c r="T45" s="31" t="str">
        <v>Accueil Soir</v>
      </c>
      <c r="U45" s="41">
        <v>0</v>
      </c>
      <c r="V45" s="42" t="str">
        <v>Soirée</v>
      </c>
      <c r="W45" s="42" t="str">
        <v>Soirée</v>
      </c>
      <c r="X45" s="42" t="str">
        <v>Soirée</v>
      </c>
      <c r="Y45" s="42" t="str">
        <v>Soirée</v>
      </c>
      <c r="Z45" s="42" t="str">
        <v>Soirée</v>
      </c>
      <c r="AA45" s="42" t="str">
        <v>Soirée</v>
      </c>
      <c r="AB45" s="46" t="str">
        <v>Sortie demi  journée</v>
      </c>
      <c r="AC45" s="46" t="str">
        <v>Sortie demi  journée</v>
      </c>
      <c r="AD45" s="46" t="str">
        <v>Sortie demi  journée</v>
      </c>
      <c r="AE45" s="46" t="str">
        <v>Sortie demi  journée</v>
      </c>
      <c r="AF45" s="48" t="str">
        <v>journée</v>
      </c>
      <c r="AG45" s="48" t="str">
        <v>journée</v>
      </c>
      <c r="AH45" s="48" t="str">
        <v>journée</v>
      </c>
      <c r="AI45" s="48" t="str">
        <v>journée</v>
      </c>
      <c r="AJ45" s="48" t="str">
        <v>journée</v>
      </c>
      <c r="AK45" s="48" t="str">
        <v>journée</v>
      </c>
      <c r="AL45" s="91" t="str">
        <v>Ados matin</v>
      </c>
      <c r="AM45" s="91" t="str">
        <v>Ados aprem</v>
      </c>
    </row>
    <row r="46" spans="1:39" ht="31.5">
      <c r="A46" s="6">
        <v>0</v>
      </c>
      <c r="B46" s="8" t="str">
        <v>8h - 9h30</v>
      </c>
      <c r="C46" s="13" t="str">
        <v>9h30 - 12h15</v>
      </c>
      <c r="D46" s="13" t="str">
        <v>9h30 - 12h15</v>
      </c>
      <c r="E46" s="13" t="str">
        <v>9h30 - 12h15</v>
      </c>
      <c r="F46" s="13" t="str">
        <v>9h30 - 12h15</v>
      </c>
      <c r="G46" s="13" t="str">
        <v>9h30 - 12h15</v>
      </c>
      <c r="H46" s="13" t="str">
        <v>9h30 - 12h15</v>
      </c>
      <c r="I46" s="27" t="str">
        <v>11h30 - 13h30</v>
      </c>
      <c r="J46" s="27" t="str">
        <v>12h15 - 13h30</v>
      </c>
      <c r="K46" s="27" t="str">
        <v>12h15 - 13h30</v>
      </c>
      <c r="L46" s="27" t="str">
        <v>12h15 - 13h30</v>
      </c>
      <c r="M46" s="27" t="str">
        <v>12h15 - 13h30</v>
      </c>
      <c r="N46" s="33" t="str">
        <v>13h30 - 16h15</v>
      </c>
      <c r="O46" s="33" t="str">
        <v>13h30 - 16h15</v>
      </c>
      <c r="P46" s="33" t="str">
        <v>13h30 - 16h15</v>
      </c>
      <c r="Q46" s="33" t="str">
        <v>13h30 - 16h15</v>
      </c>
      <c r="R46" s="33" t="str">
        <v>13h30 - 16h15</v>
      </c>
      <c r="S46" s="33" t="str">
        <v>13h30 - 16h15</v>
      </c>
      <c r="T46" s="31" t="str">
        <v>16h15 - 18h30</v>
      </c>
      <c r="U46" s="41">
        <v>0</v>
      </c>
      <c r="V46" s="42" t="str">
        <v>20h - 22h30</v>
      </c>
      <c r="W46" s="42" t="str">
        <v>20h - 22h30</v>
      </c>
      <c r="X46" s="42" t="str">
        <v>20h - 22h30</v>
      </c>
      <c r="Y46" s="42" t="str">
        <v>20h - 22h30</v>
      </c>
      <c r="Z46" s="42" t="str">
        <v>20h - 22h30</v>
      </c>
      <c r="AA46" s="42" t="str">
        <v>20h - 22h30</v>
      </c>
      <c r="AB46" s="46" t="str">
        <v>13h30 - 18h</v>
      </c>
      <c r="AC46" s="46" t="str">
        <v>13h30 - 18h</v>
      </c>
      <c r="AD46" s="46" t="str">
        <v>13h30 - 18h</v>
      </c>
      <c r="AE46" s="46" t="str">
        <v>13h30 - 18h</v>
      </c>
      <c r="AF46" s="48" t="str">
        <v>9h30 - 18h30</v>
      </c>
      <c r="AG46" s="48" t="str">
        <v>9h30 - 18h30</v>
      </c>
      <c r="AH46" s="48" t="str">
        <v>9h30 - 18h30</v>
      </c>
      <c r="AI46" s="48" t="str">
        <v>9h30 - 18h30</v>
      </c>
      <c r="AJ46" s="48" t="str">
        <v>9h30 - 18h30</v>
      </c>
      <c r="AK46" s="48" t="str">
        <v>9h30 - 18h30</v>
      </c>
      <c r="AL46" s="91">
        <v>0</v>
      </c>
      <c r="AM46" s="91">
        <v>0</v>
      </c>
    </row>
    <row r="47" spans="1:39" ht="15.75">
      <c r="A47" s="6">
        <v>0</v>
      </c>
      <c r="B47" s="9">
        <v>6.25E-2</v>
      </c>
      <c r="C47" s="14">
        <v>0.11458333333333333</v>
      </c>
      <c r="D47" s="14">
        <v>0.11458333333333333</v>
      </c>
      <c r="E47" s="14">
        <v>0.11458333333333333</v>
      </c>
      <c r="F47" s="14">
        <v>0.11458333333333333</v>
      </c>
      <c r="G47" s="14">
        <v>0.11458333333333333</v>
      </c>
      <c r="H47" s="14">
        <v>0.11458333333333333</v>
      </c>
      <c r="I47" s="28">
        <v>8.3333333333333329E-2</v>
      </c>
      <c r="J47" s="28">
        <v>5.2083333333333336E-2</v>
      </c>
      <c r="K47" s="28">
        <v>5.2083333333333336E-2</v>
      </c>
      <c r="L47" s="28">
        <v>5.2083333333333336E-2</v>
      </c>
      <c r="M47" s="28">
        <v>5.2083333333333336E-2</v>
      </c>
      <c r="N47" s="34">
        <v>0.11458333333333333</v>
      </c>
      <c r="O47" s="34">
        <v>0.11458333333333333</v>
      </c>
      <c r="P47" s="34">
        <v>0.11458333333333333</v>
      </c>
      <c r="Q47" s="34">
        <v>0.11458333333333333</v>
      </c>
      <c r="R47" s="34">
        <v>0.11458333333333333</v>
      </c>
      <c r="S47" s="34">
        <v>0.11458333333333333</v>
      </c>
      <c r="T47" s="39">
        <v>9.375E-2</v>
      </c>
      <c r="U47" s="41">
        <v>0</v>
      </c>
      <c r="V47" s="43">
        <v>0.10416666666666667</v>
      </c>
      <c r="W47" s="43">
        <v>0.10416666666666667</v>
      </c>
      <c r="X47" s="43">
        <v>0.10416666666666667</v>
      </c>
      <c r="Y47" s="43">
        <v>0.10416666666666667</v>
      </c>
      <c r="Z47" s="43">
        <v>0.10416666666666667</v>
      </c>
      <c r="AA47" s="43">
        <v>0.10416666666666667</v>
      </c>
      <c r="AB47" s="47">
        <v>0.1875</v>
      </c>
      <c r="AC47" s="47">
        <v>0.1875</v>
      </c>
      <c r="AD47" s="47">
        <v>0.1875</v>
      </c>
      <c r="AE47" s="47">
        <v>0.1875</v>
      </c>
      <c r="AF47" s="49">
        <v>0.375</v>
      </c>
      <c r="AG47" s="49">
        <v>0.375</v>
      </c>
      <c r="AH47" s="49">
        <v>0.375</v>
      </c>
      <c r="AI47" s="49">
        <v>0.375</v>
      </c>
      <c r="AJ47" s="49">
        <v>0.375</v>
      </c>
      <c r="AK47" s="49">
        <v>0.375</v>
      </c>
      <c r="AL47" s="91">
        <v>0</v>
      </c>
      <c r="AM47" s="91">
        <v>0</v>
      </c>
    </row>
    <row r="48" spans="1:39" ht="15.75">
      <c r="A48" s="7">
        <v>43668</v>
      </c>
      <c r="B48" s="70" t="str">
        <v>laetitia</v>
      </c>
      <c r="C48" s="89" t="str">
        <v>laetitia</v>
      </c>
      <c r="D48" s="89" t="str">
        <v>Laura</v>
      </c>
      <c r="E48" s="86">
        <v>0</v>
      </c>
      <c r="F48" s="86">
        <v>0</v>
      </c>
      <c r="G48" s="86" t="str">
        <v>Francois</v>
      </c>
      <c r="H48" s="86">
        <v>0</v>
      </c>
      <c r="I48" s="86" t="str">
        <v>déborah</v>
      </c>
      <c r="J48" s="86" t="str">
        <v>laetitia</v>
      </c>
      <c r="K48" s="86" t="str">
        <v>li-lou</v>
      </c>
      <c r="L48" s="86" t="str">
        <v>francois</v>
      </c>
      <c r="M48" s="90" t="str">
        <v>Laura</v>
      </c>
      <c r="N48" s="89" t="str">
        <v>Laura</v>
      </c>
      <c r="O48" s="89" t="str">
        <v>laetitia</v>
      </c>
      <c r="P48" s="86" t="str">
        <v>déborah</v>
      </c>
      <c r="Q48" s="86" t="str">
        <v>Li-Lou</v>
      </c>
      <c r="R48" s="86" t="str">
        <v>Francois</v>
      </c>
      <c r="S48" s="86">
        <v>0</v>
      </c>
      <c r="T48" s="89" t="str">
        <v>laura</v>
      </c>
      <c r="U48" s="86">
        <v>0</v>
      </c>
      <c r="V48" s="86">
        <v>0</v>
      </c>
      <c r="W48" s="86">
        <v>0</v>
      </c>
      <c r="X48" s="86">
        <v>0</v>
      </c>
      <c r="Y48" s="86">
        <v>0</v>
      </c>
      <c r="Z48" s="86">
        <v>0</v>
      </c>
      <c r="AA48" s="86">
        <v>0</v>
      </c>
      <c r="AB48" s="86">
        <v>0</v>
      </c>
      <c r="AC48" s="86">
        <v>0</v>
      </c>
      <c r="AD48" s="86">
        <v>0</v>
      </c>
      <c r="AE48" s="86">
        <v>0</v>
      </c>
      <c r="AF48" s="86">
        <v>0</v>
      </c>
      <c r="AG48" s="86">
        <v>0</v>
      </c>
      <c r="AH48" s="86">
        <v>0</v>
      </c>
      <c r="AI48" s="86">
        <v>0</v>
      </c>
      <c r="AJ48" s="86">
        <v>0</v>
      </c>
      <c r="AK48" s="86">
        <v>0</v>
      </c>
      <c r="AL48" s="86">
        <v>0</v>
      </c>
      <c r="AM48" s="86">
        <v>0</v>
      </c>
    </row>
    <row r="49" spans="1:39" ht="15.75">
      <c r="A49" s="7">
        <v>43669</v>
      </c>
      <c r="B49" s="86" t="str">
        <v>li-lou</v>
      </c>
      <c r="C49" s="89" t="str">
        <v>laetitia</v>
      </c>
      <c r="D49" s="89" t="str">
        <v>Laura</v>
      </c>
      <c r="E49" s="86">
        <v>0</v>
      </c>
      <c r="F49" s="86" t="str">
        <v>Li-Lou</v>
      </c>
      <c r="G49" s="86" t="str">
        <v>Francois</v>
      </c>
      <c r="H49" s="86">
        <v>0</v>
      </c>
      <c r="I49" s="89">
        <v>0</v>
      </c>
      <c r="J49" s="89" t="str">
        <v>laetitia</v>
      </c>
      <c r="K49" s="89" t="str">
        <v>li-lou</v>
      </c>
      <c r="L49" s="86" t="str">
        <v>francois</v>
      </c>
      <c r="M49" s="90" t="str">
        <v>Laura</v>
      </c>
      <c r="N49" s="89" t="str">
        <v>Laura</v>
      </c>
      <c r="O49" s="89" t="str">
        <v>laetitia</v>
      </c>
      <c r="P49" s="86">
        <v>0</v>
      </c>
      <c r="Q49" s="86" t="str">
        <v>Li-Lou</v>
      </c>
      <c r="R49" s="86" t="str">
        <v>Francois</v>
      </c>
      <c r="S49" s="86">
        <v>0</v>
      </c>
      <c r="T49" s="89" t="str">
        <v>laetitia</v>
      </c>
      <c r="U49" s="86">
        <v>0</v>
      </c>
      <c r="V49" s="86">
        <v>0</v>
      </c>
      <c r="W49" s="86">
        <v>0</v>
      </c>
      <c r="X49" s="86">
        <v>0</v>
      </c>
      <c r="Y49" s="86">
        <v>0</v>
      </c>
      <c r="Z49" s="86">
        <v>0</v>
      </c>
      <c r="AA49" s="86">
        <v>0</v>
      </c>
      <c r="AB49" s="86">
        <v>0</v>
      </c>
      <c r="AC49" s="86">
        <v>0</v>
      </c>
      <c r="AD49" s="86">
        <v>0</v>
      </c>
      <c r="AE49" s="86">
        <v>0</v>
      </c>
      <c r="AF49" s="86">
        <v>0</v>
      </c>
      <c r="AG49" s="86">
        <v>0</v>
      </c>
      <c r="AH49" s="86">
        <v>0</v>
      </c>
      <c r="AI49" s="86">
        <v>0</v>
      </c>
      <c r="AJ49" s="86">
        <v>0</v>
      </c>
      <c r="AK49" s="86">
        <v>0</v>
      </c>
      <c r="AL49" s="86">
        <v>0</v>
      </c>
      <c r="AM49" s="86">
        <v>0</v>
      </c>
    </row>
    <row r="50" spans="1:39" ht="15.75">
      <c r="A50" s="7">
        <v>43670</v>
      </c>
      <c r="B50" s="89" t="str">
        <v>laura</v>
      </c>
      <c r="C50" s="89" t="str">
        <v>laetitia</v>
      </c>
      <c r="D50" s="89" t="str">
        <v>laura</v>
      </c>
      <c r="E50" s="86" t="str">
        <v>déborah</v>
      </c>
      <c r="F50" s="86">
        <v>0</v>
      </c>
      <c r="G50" s="86" t="str">
        <v>Francois</v>
      </c>
      <c r="H50" s="86">
        <v>0</v>
      </c>
      <c r="I50" s="86" t="str">
        <v>Li-Lou</v>
      </c>
      <c r="J50" s="86" t="str">
        <v>déborah</v>
      </c>
      <c r="K50" s="86">
        <v>0</v>
      </c>
      <c r="L50" s="86">
        <v>0</v>
      </c>
      <c r="M50" s="90">
        <v>0</v>
      </c>
      <c r="N50" s="89">
        <v>0</v>
      </c>
      <c r="O50" s="89">
        <v>0</v>
      </c>
      <c r="P50" s="86" t="str">
        <v>déborah</v>
      </c>
      <c r="Q50" s="86" t="str">
        <v>Li-Lou</v>
      </c>
      <c r="R50" s="86" t="str">
        <v>Francois</v>
      </c>
      <c r="S50" s="86">
        <v>0</v>
      </c>
      <c r="T50" s="89" t="str">
        <v>déborah</v>
      </c>
      <c r="U50" s="86">
        <v>0</v>
      </c>
      <c r="V50" s="86" t="str">
        <v>li-lou</v>
      </c>
      <c r="W50" s="86" t="str">
        <v>laetitia</v>
      </c>
      <c r="X50" s="86" t="str">
        <v>francois</v>
      </c>
      <c r="Y50" s="86">
        <v>0</v>
      </c>
      <c r="Z50" s="86">
        <v>0</v>
      </c>
      <c r="AA50" s="86">
        <v>0</v>
      </c>
      <c r="AB50" s="86" t="str">
        <v>laetitia</v>
      </c>
      <c r="AC50" s="86">
        <v>0</v>
      </c>
      <c r="AD50" s="86">
        <v>0</v>
      </c>
      <c r="AE50" s="87">
        <v>0</v>
      </c>
      <c r="AF50" s="87">
        <v>0</v>
      </c>
      <c r="AG50" s="86">
        <v>0</v>
      </c>
      <c r="AH50" s="86">
        <v>0</v>
      </c>
      <c r="AI50" s="86">
        <v>0</v>
      </c>
      <c r="AJ50" s="86">
        <v>0</v>
      </c>
      <c r="AK50" s="86">
        <v>0</v>
      </c>
      <c r="AL50" s="86">
        <v>0</v>
      </c>
      <c r="AM50" s="86">
        <v>0</v>
      </c>
    </row>
    <row r="51" spans="1:39" ht="15.75">
      <c r="A51" s="7">
        <v>43671</v>
      </c>
      <c r="B51" s="89" t="str">
        <v>déborah</v>
      </c>
      <c r="C51" s="89">
        <v>0</v>
      </c>
      <c r="D51" s="89">
        <v>0</v>
      </c>
      <c r="E51" s="86" t="str">
        <v>déborah</v>
      </c>
      <c r="F51" s="86" t="str">
        <v>Li-Lou</v>
      </c>
      <c r="G51" s="86" t="str">
        <v>Francois</v>
      </c>
      <c r="H51" s="86">
        <v>0</v>
      </c>
      <c r="I51" s="86" t="str">
        <v>laetitia</v>
      </c>
      <c r="J51" s="86" t="str">
        <v>laura</v>
      </c>
      <c r="K51" s="86">
        <v>0</v>
      </c>
      <c r="L51" s="86">
        <v>0</v>
      </c>
      <c r="M51" s="90">
        <v>0</v>
      </c>
      <c r="N51" s="87" t="str">
        <v>Laura</v>
      </c>
      <c r="O51" s="87" t="str">
        <v>laetitia</v>
      </c>
      <c r="P51" s="86" t="str">
        <v>déborah</v>
      </c>
      <c r="Q51" s="86">
        <v>0</v>
      </c>
      <c r="R51" s="86" t="str">
        <v>Francois</v>
      </c>
      <c r="S51" s="86">
        <v>0</v>
      </c>
      <c r="T51" s="87" t="str">
        <v>Li-lou</v>
      </c>
      <c r="U51" s="86">
        <v>0</v>
      </c>
      <c r="V51" s="86">
        <v>0</v>
      </c>
      <c r="W51" s="86">
        <v>0</v>
      </c>
      <c r="X51" s="86">
        <v>0</v>
      </c>
      <c r="Y51" s="86">
        <v>0</v>
      </c>
      <c r="Z51" s="86">
        <v>0</v>
      </c>
      <c r="AA51" s="86">
        <v>0</v>
      </c>
      <c r="AB51" s="86">
        <v>0</v>
      </c>
      <c r="AC51" s="86">
        <v>0</v>
      </c>
      <c r="AD51" s="86">
        <v>0</v>
      </c>
      <c r="AE51" s="86">
        <v>0</v>
      </c>
      <c r="AF51" s="86">
        <v>0</v>
      </c>
      <c r="AG51" s="86">
        <v>0</v>
      </c>
      <c r="AH51" s="86">
        <v>0</v>
      </c>
      <c r="AI51" s="86">
        <v>0</v>
      </c>
      <c r="AJ51" s="86">
        <v>0</v>
      </c>
      <c r="AK51" s="86">
        <v>0</v>
      </c>
      <c r="AL51" s="86">
        <v>0</v>
      </c>
      <c r="AM51" s="86">
        <v>0</v>
      </c>
    </row>
    <row r="52" spans="1:39" ht="15.75">
      <c r="A52" s="7">
        <v>43672</v>
      </c>
      <c r="B52" s="89" t="str">
        <v>déborah</v>
      </c>
      <c r="C52" s="87">
        <v>0</v>
      </c>
      <c r="D52" s="87">
        <v>0</v>
      </c>
      <c r="E52" s="86">
        <v>0</v>
      </c>
      <c r="F52" s="86">
        <v>0</v>
      </c>
      <c r="G52" s="86">
        <v>0</v>
      </c>
      <c r="H52" s="86">
        <v>0</v>
      </c>
      <c r="I52" s="86">
        <v>0</v>
      </c>
      <c r="J52" s="86">
        <v>0</v>
      </c>
      <c r="K52" s="86">
        <v>0</v>
      </c>
      <c r="L52" s="86">
        <v>0</v>
      </c>
      <c r="M52" s="88">
        <v>0</v>
      </c>
      <c r="N52" s="87">
        <v>0</v>
      </c>
      <c r="O52" s="87">
        <v>0</v>
      </c>
      <c r="P52" s="86">
        <v>0</v>
      </c>
      <c r="Q52" s="86">
        <v>0</v>
      </c>
      <c r="R52" s="86">
        <v>0</v>
      </c>
      <c r="S52" s="86">
        <v>0</v>
      </c>
      <c r="T52" s="87" t="str">
        <v>laura</v>
      </c>
      <c r="U52" s="86">
        <v>0</v>
      </c>
      <c r="V52" s="86">
        <v>0</v>
      </c>
      <c r="W52" s="86">
        <v>0</v>
      </c>
      <c r="X52" s="86">
        <v>0</v>
      </c>
      <c r="Y52" s="86">
        <v>0</v>
      </c>
      <c r="Z52" s="86">
        <v>0</v>
      </c>
      <c r="AA52" s="86">
        <v>0</v>
      </c>
      <c r="AB52" s="86">
        <v>0</v>
      </c>
      <c r="AC52" s="86">
        <v>0</v>
      </c>
      <c r="AD52" s="86">
        <v>0</v>
      </c>
      <c r="AE52" s="86">
        <v>0</v>
      </c>
      <c r="AF52" s="86" t="str">
        <v>Laura</v>
      </c>
      <c r="AG52" s="86">
        <v>0</v>
      </c>
      <c r="AH52" s="86" t="str">
        <v>déborah</v>
      </c>
      <c r="AI52" s="86" t="str">
        <v>Li-Lou</v>
      </c>
      <c r="AJ52" s="86" t="str">
        <v>Francois</v>
      </c>
      <c r="AK52" s="86">
        <v>0</v>
      </c>
      <c r="AL52" s="86">
        <v>0</v>
      </c>
      <c r="AM52" s="86">
        <v>0</v>
      </c>
    </row>
    <row r="53" spans="1:39" ht="16.5" thickBot="1">
      <c r="A53" s="85"/>
      <c r="B53" s="84"/>
      <c r="C53" s="81"/>
      <c r="D53" s="81"/>
      <c r="E53" s="80"/>
      <c r="F53" s="80"/>
      <c r="G53" s="80"/>
      <c r="H53" s="80"/>
      <c r="I53" s="80"/>
      <c r="J53" s="80"/>
      <c r="K53" s="80"/>
      <c r="L53" s="80"/>
      <c r="M53" s="83"/>
      <c r="N53" s="81"/>
      <c r="O53" s="81"/>
      <c r="P53" s="82"/>
      <c r="Q53" s="82"/>
      <c r="R53" s="80"/>
      <c r="S53" s="80"/>
      <c r="T53" s="81"/>
      <c r="U53" s="80"/>
      <c r="V53" s="80"/>
      <c r="W53" s="80"/>
      <c r="X53" s="80"/>
      <c r="Y53" s="80"/>
      <c r="Z53" s="80"/>
      <c r="AA53" s="80"/>
      <c r="AB53" s="80"/>
      <c r="AC53" s="80"/>
      <c r="AD53" s="80"/>
      <c r="AE53" s="80"/>
      <c r="AF53" s="80"/>
      <c r="AG53" s="80"/>
      <c r="AH53" s="80"/>
      <c r="AI53" s="80"/>
      <c r="AJ53" s="80"/>
      <c r="AK53" s="80"/>
      <c r="AL53" s="80"/>
      <c r="AM53" s="80"/>
    </row>
    <row r="54" spans="1:39" ht="15.75">
      <c r="A54" s="75" t="str">
        <f>L3</f>
        <v>Laura</v>
      </c>
      <c r="B54" s="72">
        <f>X60</f>
        <v>1.479166666666667</v>
      </c>
      <c r="C54" s="118" t="s">
        <v>0</v>
      </c>
      <c r="D54" s="119"/>
      <c r="E54" s="120" t="s">
        <v>33</v>
      </c>
      <c r="F54" s="121"/>
      <c r="G54" s="118" t="s">
        <v>38</v>
      </c>
      <c r="H54" s="122"/>
      <c r="I54" s="119"/>
      <c r="J54" s="120" t="s">
        <v>39</v>
      </c>
      <c r="K54" s="121"/>
      <c r="L54" s="114" t="s">
        <v>7</v>
      </c>
      <c r="M54" s="123"/>
      <c r="N54" s="114" t="s">
        <v>24</v>
      </c>
      <c r="O54" s="123"/>
      <c r="P54" s="112" t="s">
        <v>42</v>
      </c>
      <c r="Q54" s="113"/>
      <c r="R54" s="114" t="s">
        <v>60</v>
      </c>
      <c r="S54" s="115"/>
      <c r="T54" s="116" t="s">
        <v>59</v>
      </c>
      <c r="U54" s="116"/>
      <c r="V54" s="116" t="s">
        <v>58</v>
      </c>
      <c r="W54" s="117"/>
      <c r="X54" s="68" t="s">
        <v>57</v>
      </c>
    </row>
    <row r="55" spans="1:39">
      <c r="A55" s="7">
        <v>43759</v>
      </c>
      <c r="B55" s="74"/>
      <c r="C55" s="63">
        <f>IF(B$48=$A$54,"7:45",0)</f>
        <v>0</v>
      </c>
      <c r="D55" s="63">
        <f>IF(C55&gt;0,"09:30",0)</f>
        <v>0</v>
      </c>
      <c r="E55" s="63" t="str">
        <f>IF(COUNTIF(C$48:H$48,$A$54)&gt;0,"09:30",0)</f>
        <v>09:30</v>
      </c>
      <c r="F55" s="63" t="str">
        <f>IF(E55&gt;0,"12:15",0)</f>
        <v>12:15</v>
      </c>
      <c r="G55" s="63">
        <f>IF(I$48=$A$54,"11:30",0)</f>
        <v>0</v>
      </c>
      <c r="H55" s="63" t="str">
        <f>IF(COUNTIF(J$48:M$48,$A$54)&gt;0,"12:15",0)</f>
        <v>12:15</v>
      </c>
      <c r="I55" s="63" t="str">
        <f>IF((H55+G55)&gt;0,"13:30",0)</f>
        <v>13:30</v>
      </c>
      <c r="J55" s="63" t="str">
        <f>IF(COUNTIF(N$48:S$48,$A$54)&gt;0,"13:30",0)</f>
        <v>13:30</v>
      </c>
      <c r="K55" s="63" t="str">
        <f>IF(J55&gt;0,"16:15",0)</f>
        <v>16:15</v>
      </c>
      <c r="L55" s="63" t="str">
        <f>IF(T$48=$A$54,"16:15",0)</f>
        <v>16:15</v>
      </c>
      <c r="M55" s="63" t="str">
        <f>IF(L55&gt;0,"18:30",0)</f>
        <v>18:30</v>
      </c>
      <c r="N55" s="63">
        <f>IF(COUNTIF(V$48:AA$48,$A$54)&gt;0,"20:00",0)</f>
        <v>0</v>
      </c>
      <c r="O55" s="63">
        <f>IF(N55&gt;0,"22:30",0)</f>
        <v>0</v>
      </c>
      <c r="P55" s="63">
        <f>IF(COUNTIF(AB$48:AE$48,$A$54)&gt;0,"13:30",0)</f>
        <v>0</v>
      </c>
      <c r="Q55" s="63">
        <f>IF(P55&gt;0,"18:00",0)</f>
        <v>0</v>
      </c>
      <c r="R55" s="63">
        <f>IF(COUNTIF(AF$48:AK$48,$A$54)&gt;0,"9:30",0)</f>
        <v>0</v>
      </c>
      <c r="S55" s="63">
        <f>IF(R55&gt;0,"18:30",0)</f>
        <v>0</v>
      </c>
      <c r="T55" s="63"/>
      <c r="U55" s="63">
        <f>IF(T55&gt;0,"09:30",0)</f>
        <v>0</v>
      </c>
      <c r="V55" s="63"/>
      <c r="W55" s="63">
        <f>IF(V55&gt;0,"09:30",0)</f>
        <v>0</v>
      </c>
      <c r="X55" s="62">
        <f>D55-C55+F55-E55+I55-H55-G55+K55-J55+M55-L55+O55-N55+Q55-P55+S55-R55+U55-T55+W55-V55</f>
        <v>0.37500000000000011</v>
      </c>
    </row>
    <row r="56" spans="1:39">
      <c r="A56" s="7">
        <v>43760</v>
      </c>
      <c r="B56" s="65"/>
      <c r="C56" s="63">
        <f>IF(B$49=$A$54,"7:45",0)</f>
        <v>0</v>
      </c>
      <c r="D56" s="63">
        <f>IF(C56&gt;0,"09:30",0)</f>
        <v>0</v>
      </c>
      <c r="E56" s="63" t="str">
        <f>IF(COUNTIF(C$49:H$49,$A$54)&gt;0,"09:30",0)</f>
        <v>09:30</v>
      </c>
      <c r="F56" s="63" t="str">
        <f>IF(E56&gt;0,"12:15",0)</f>
        <v>12:15</v>
      </c>
      <c r="G56" s="63">
        <f>IF(I$49=$A$54,"11:30",0)</f>
        <v>0</v>
      </c>
      <c r="H56" s="63" t="str">
        <f>IF(COUNTIF(J$49:M$49,$A$54)&gt;0,"12:15",0)</f>
        <v>12:15</v>
      </c>
      <c r="I56" s="63" t="str">
        <f>IF((H56+G56)&gt;0,"13:30",0)</f>
        <v>13:30</v>
      </c>
      <c r="J56" s="63" t="str">
        <f>IF(COUNTIF(N$49:S$49,$A$54)&gt;0,"13:30",0)</f>
        <v>13:30</v>
      </c>
      <c r="K56" s="63" t="str">
        <f>IF(J56&gt;0,"16:15",0)</f>
        <v>16:15</v>
      </c>
      <c r="L56" s="63">
        <f>IF(T$49=$A$54,"16:15",0)</f>
        <v>0</v>
      </c>
      <c r="M56" s="63">
        <f>IF(L56&gt;0,"18:30",0)</f>
        <v>0</v>
      </c>
      <c r="N56" s="63">
        <f>IF(COUNTIF(V$49:AA$49,$A$54)&gt;0,"20:00",0)</f>
        <v>0</v>
      </c>
      <c r="O56" s="63">
        <f>IF(N56&gt;0,"22:30",0)</f>
        <v>0</v>
      </c>
      <c r="P56" s="63">
        <f>IF(COUNTIF(AB$49:AE$49,$A$54)&gt;0,"13:30",0)</f>
        <v>0</v>
      </c>
      <c r="Q56" s="63">
        <f>IF(P56&gt;0,"18:00",0)</f>
        <v>0</v>
      </c>
      <c r="R56" s="63">
        <f>IF(COUNTIF(AF$49:AK$49,$A$54)&gt;0,"9:30",0)</f>
        <v>0</v>
      </c>
      <c r="S56" s="63">
        <f>IF(R56&gt;0,"18:30",0)</f>
        <v>0</v>
      </c>
      <c r="T56" s="63"/>
      <c r="U56" s="63">
        <f>IF(T56&gt;0,"09:30",0)</f>
        <v>0</v>
      </c>
      <c r="V56" s="63"/>
      <c r="W56" s="63">
        <f>IF(V56&gt;0,"09:30",0)</f>
        <v>0</v>
      </c>
      <c r="X56" s="62">
        <f>D56-C56+F56-E56+I56-H56-G56+K56-J56+M56-L56+O56-N56+Q56-P56+S56-R56+U56-T56+W56-V56</f>
        <v>0.28125</v>
      </c>
    </row>
    <row r="57" spans="1:39">
      <c r="A57" s="7">
        <v>43761</v>
      </c>
      <c r="B57" s="65"/>
      <c r="C57" s="63" t="str">
        <f>IF(B$50=$A$54,"7:45",0)</f>
        <v>7:45</v>
      </c>
      <c r="D57" s="63" t="str">
        <f>IF(C57&gt;0,"09:30",0)</f>
        <v>09:30</v>
      </c>
      <c r="E57" s="63" t="str">
        <f>IF(COUNTIF(C$50:H$50,$A$54)&gt;0,"09:30",0)</f>
        <v>09:30</v>
      </c>
      <c r="F57" s="63" t="str">
        <f>IF(E57&gt;0,"12:15",0)</f>
        <v>12:15</v>
      </c>
      <c r="G57" s="63">
        <f>IF(I$50=$A$54,"11:30",0)</f>
        <v>0</v>
      </c>
      <c r="H57" s="63">
        <f>IF(COUNTIF(J$50:M$50,$A$54)&gt;0,"12:15",0)</f>
        <v>0</v>
      </c>
      <c r="I57" s="63">
        <f>IF((H57+G57)&gt;0,"13:30",0)</f>
        <v>0</v>
      </c>
      <c r="J57" s="63">
        <f>IF(COUNTIF(N$50:S$50,$A$54)&gt;0,"13:30",0)</f>
        <v>0</v>
      </c>
      <c r="K57" s="63">
        <f>IF(J57&gt;0,"16:15",0)</f>
        <v>0</v>
      </c>
      <c r="L57" s="63">
        <f>IF(T$50=$A$54,"16:15",0)</f>
        <v>0</v>
      </c>
      <c r="M57" s="63">
        <f>IF(L57&gt;0,"18:30",0)</f>
        <v>0</v>
      </c>
      <c r="N57" s="63">
        <f>IF(COUNTIF(V$50:AA$50,$A$54)&gt;0,"20:00",0)</f>
        <v>0</v>
      </c>
      <c r="O57" s="63">
        <f>IF(N57&gt;0,"22:30",0)</f>
        <v>0</v>
      </c>
      <c r="P57" s="63">
        <f>IF(COUNTIF(AB$50:AE$50,$A$54)&gt;0,"13:30",0)</f>
        <v>0</v>
      </c>
      <c r="Q57" s="63">
        <f>IF(P57&gt;0,"18:00",0)</f>
        <v>0</v>
      </c>
      <c r="R57" s="63">
        <f>IF(COUNTIF(AF$50:AK$50,$A$54)&gt;0,"9:30",0)</f>
        <v>0</v>
      </c>
      <c r="S57" s="63">
        <f>IF(R57&gt;0,"18:30",0)</f>
        <v>0</v>
      </c>
      <c r="T57" s="63"/>
      <c r="U57" s="63">
        <f>IF(T57&gt;0,"09:30",0)</f>
        <v>0</v>
      </c>
      <c r="V57" s="63"/>
      <c r="W57" s="63">
        <f>IF(V57&gt;0,"09:30",0)</f>
        <v>0</v>
      </c>
      <c r="X57" s="62">
        <f>D57-C57+F57-E57+I57-H57-G57+K57-J57+M57-L57+O57-N57+Q57-P57+S57-R57+U57-T57+W57-V57</f>
        <v>0.18749999999999994</v>
      </c>
    </row>
    <row r="58" spans="1:39">
      <c r="A58" s="7">
        <v>43762</v>
      </c>
      <c r="B58" s="65"/>
      <c r="C58" s="63">
        <f>IF(B$51=$A$54,"7:45",0)</f>
        <v>0</v>
      </c>
      <c r="D58" s="63">
        <f>IF(C58&gt;0,"09:30",0)</f>
        <v>0</v>
      </c>
      <c r="E58" s="63">
        <f>IF(COUNTIF(C$51:H$51,$A$54)&gt;0,"09:30",0)</f>
        <v>0</v>
      </c>
      <c r="F58" s="63">
        <f>IF(E58&gt;0,"12:15",0)</f>
        <v>0</v>
      </c>
      <c r="G58" s="63">
        <f>IF(I$51=$A$54,"11:30",0)</f>
        <v>0</v>
      </c>
      <c r="H58" s="63" t="str">
        <f>IF(COUNTIF(J$51:M$51,$A$54)&gt;0,"12:15",0)</f>
        <v>12:15</v>
      </c>
      <c r="I58" s="63" t="str">
        <f>IF((H58+G58)&gt;0,"13:30",0)</f>
        <v>13:30</v>
      </c>
      <c r="J58" s="63" t="str">
        <f>IF(COUNTIF(N$51:S$51,$A$54)&gt;0,"13:30",0)</f>
        <v>13:30</v>
      </c>
      <c r="K58" s="63" t="str">
        <f>IF(J58&gt;0,"16:15",0)</f>
        <v>16:15</v>
      </c>
      <c r="L58" s="63">
        <f>IF(T$51=$A$54,"16:15",0)</f>
        <v>0</v>
      </c>
      <c r="M58" s="63">
        <f>IF(L58&gt;0,"18:30",0)</f>
        <v>0</v>
      </c>
      <c r="N58" s="63">
        <f>IF(COUNTIF(V$51:AA$51,$A$54)&gt;0,"20:00",0)</f>
        <v>0</v>
      </c>
      <c r="O58" s="63">
        <f>IF(N58&gt;0,"22:30",0)</f>
        <v>0</v>
      </c>
      <c r="P58" s="63">
        <f>IF(COUNTIF(AB$51:AE$51,$A$54)&gt;0,"13:30",0)</f>
        <v>0</v>
      </c>
      <c r="Q58" s="63">
        <f>IF(P58&gt;0,"18:00",0)</f>
        <v>0</v>
      </c>
      <c r="R58" s="63">
        <f>IF(COUNTIF(AF$51:AK$51,$A$54)&gt;0,"9:30",0)</f>
        <v>0</v>
      </c>
      <c r="S58" s="63">
        <f>IF(R58&gt;0,"18:30",0)</f>
        <v>0</v>
      </c>
      <c r="T58" s="63"/>
      <c r="U58" s="63">
        <f>IF(T58&gt;0,"09:30",0)</f>
        <v>0</v>
      </c>
      <c r="V58" s="63"/>
      <c r="W58" s="63">
        <f>IF(V58&gt;0,"09:30",0)</f>
        <v>0</v>
      </c>
      <c r="X58" s="62">
        <f>D58-C58+F58-E58+I58-H58-G58+K58-J58+M58-L58+O58-N58+Q58-P58+S58-R58+U58-T58+W58-V58</f>
        <v>0.16666666666666674</v>
      </c>
    </row>
    <row r="59" spans="1:39">
      <c r="A59" s="7">
        <v>43763</v>
      </c>
      <c r="B59" s="65"/>
      <c r="C59" s="63">
        <f>IF(B$52=$A$54,"7:45",0)</f>
        <v>0</v>
      </c>
      <c r="D59" s="63">
        <f>IF(C59&gt;0,"09:30",0)</f>
        <v>0</v>
      </c>
      <c r="E59" s="63">
        <f>IF(COUNTIF(C$52:H$52,$A$54)&gt;0,"09:30",0)</f>
        <v>0</v>
      </c>
      <c r="F59" s="63">
        <f>IF(E59&gt;0,"12:15",0)</f>
        <v>0</v>
      </c>
      <c r="G59" s="63">
        <f>IF(I$52=$A$54,"11:30",0)</f>
        <v>0</v>
      </c>
      <c r="H59" s="63">
        <f>IF(COUNTIF(J$52:M$52,$A$54)&gt;0,"12:15",0)</f>
        <v>0</v>
      </c>
      <c r="I59" s="63">
        <f>IF((H59+G59)&gt;0,"13:30",0)</f>
        <v>0</v>
      </c>
      <c r="J59" s="63">
        <f>IF(COUNTIF(N$52:S$52,$A$54)&gt;0,"13:30",0)</f>
        <v>0</v>
      </c>
      <c r="K59" s="63">
        <f>IF(J59&gt;0,"16:15",0)</f>
        <v>0</v>
      </c>
      <c r="L59" s="63" t="str">
        <f>IF(T$52=$A$54,"16:15",0)</f>
        <v>16:15</v>
      </c>
      <c r="M59" s="63" t="str">
        <f>IF(L59&gt;0,"18:30",0)</f>
        <v>18:30</v>
      </c>
      <c r="N59" s="63">
        <f>IF(COUNTIF(V$52:AA$52,$A$54)&gt;0,"20:00",0)</f>
        <v>0</v>
      </c>
      <c r="O59" s="63">
        <f>IF(N59&gt;0,"22:30",0)</f>
        <v>0</v>
      </c>
      <c r="P59" s="63">
        <f>IF(COUNTIF(AB$52:AE$52,$A$54)&gt;0,"13:30",0)</f>
        <v>0</v>
      </c>
      <c r="Q59" s="63">
        <f>IF(P59&gt;0,"18:00",0)</f>
        <v>0</v>
      </c>
      <c r="R59" s="63" t="str">
        <f>IF(COUNTIF(AF$52:AK$52,$A$54)&gt;0,"9:30",0)</f>
        <v>9:30</v>
      </c>
      <c r="S59" s="63" t="str">
        <f>IF(R59&gt;0,"18:30",0)</f>
        <v>18:30</v>
      </c>
      <c r="T59" s="63"/>
      <c r="U59" s="63">
        <f>IF(T59&gt;0,"09:30",0)</f>
        <v>0</v>
      </c>
      <c r="V59" s="63"/>
      <c r="W59" s="63">
        <f>IF(V59&gt;0,"09:30",0)</f>
        <v>0</v>
      </c>
      <c r="X59" s="62">
        <f>D59-C59+F59-E59+I59-H59-G59+K59-J59+M59-L59+O59-N59+Q59-P59+S59-R59+U59-T59+W59-V59</f>
        <v>0.46875000000000006</v>
      </c>
    </row>
    <row r="60" spans="1:39">
      <c r="A60"/>
      <c r="B60"/>
      <c r="C60"/>
      <c r="D60"/>
      <c r="E60"/>
      <c r="F60"/>
      <c r="X60" s="56">
        <f>X59+X58+X57+X56+X55</f>
        <v>1.479166666666667</v>
      </c>
    </row>
    <row r="61" spans="1:39" ht="15.75" thickBot="1">
      <c r="A61"/>
      <c r="B61"/>
      <c r="C61"/>
      <c r="D61"/>
      <c r="E61"/>
      <c r="F61"/>
    </row>
    <row r="62" spans="1:39" ht="15.75">
      <c r="A62" s="75" t="str">
        <f>L4</f>
        <v>Laetitia</v>
      </c>
      <c r="B62" s="72">
        <f>X68</f>
        <v>1.3333333333333335</v>
      </c>
      <c r="C62" s="118" t="s">
        <v>0</v>
      </c>
      <c r="D62" s="119"/>
      <c r="E62" s="120" t="s">
        <v>33</v>
      </c>
      <c r="F62" s="121"/>
      <c r="G62" s="118" t="s">
        <v>38</v>
      </c>
      <c r="H62" s="122"/>
      <c r="I62" s="119"/>
      <c r="J62" s="120" t="s">
        <v>39</v>
      </c>
      <c r="K62" s="121"/>
      <c r="L62" s="114" t="s">
        <v>7</v>
      </c>
      <c r="M62" s="123"/>
      <c r="N62" s="114" t="s">
        <v>24</v>
      </c>
      <c r="O62" s="123"/>
      <c r="P62" s="112" t="s">
        <v>42</v>
      </c>
      <c r="Q62" s="113"/>
      <c r="R62" s="114" t="s">
        <v>60</v>
      </c>
      <c r="S62" s="115"/>
      <c r="T62" s="116" t="s">
        <v>59</v>
      </c>
      <c r="U62" s="116"/>
      <c r="V62" s="116" t="s">
        <v>58</v>
      </c>
      <c r="W62" s="117"/>
      <c r="X62" s="68" t="s">
        <v>57</v>
      </c>
    </row>
    <row r="63" spans="1:39">
      <c r="A63" s="7">
        <v>43759</v>
      </c>
      <c r="B63" s="74"/>
      <c r="C63" s="63" t="str">
        <f>IF(B$48=$A$62,"7:45",0)</f>
        <v>7:45</v>
      </c>
      <c r="D63" s="63" t="str">
        <f>IF(C63&gt;0,"09:30",0)</f>
        <v>09:30</v>
      </c>
      <c r="E63" s="63" t="str">
        <f>IF(COUNTIF(C$48:H$48,$A$62)&gt;0,"09:30",0)</f>
        <v>09:30</v>
      </c>
      <c r="F63" s="63" t="str">
        <f>IF(E63&gt;0,"12:15",0)</f>
        <v>12:15</v>
      </c>
      <c r="G63" s="63">
        <f>IF(I$48=$A$62,"11:30",0)</f>
        <v>0</v>
      </c>
      <c r="H63" s="63" t="str">
        <f>IF(COUNTIF(J$48:M$48,$A$62)&gt;0,"12:15",0)</f>
        <v>12:15</v>
      </c>
      <c r="I63" s="63" t="str">
        <f>IF((H63+G63)&gt;0,"13:30",0)</f>
        <v>13:30</v>
      </c>
      <c r="J63" s="63" t="str">
        <f>IF(COUNTIF(N$48:S$48,$A$62)&gt;0,"13:30",0)</f>
        <v>13:30</v>
      </c>
      <c r="K63" s="63" t="str">
        <f>IF(J63&gt;0,"16:15",0)</f>
        <v>16:15</v>
      </c>
      <c r="L63" s="63">
        <f>IF(T$48=$A$62,"16:15",0)</f>
        <v>0</v>
      </c>
      <c r="M63" s="63">
        <f>IF(L63&gt;0,"18:30",0)</f>
        <v>0</v>
      </c>
      <c r="N63" s="63">
        <f>IF(COUNTIF(V$48:AA$48,$A$62)&gt;0,"20:00",0)</f>
        <v>0</v>
      </c>
      <c r="O63" s="63">
        <f>IF(N63&gt;0,"22:30",0)</f>
        <v>0</v>
      </c>
      <c r="P63" s="63">
        <f>IF(COUNTIF(AB$48:AE$48,$A$62)&gt;0,"13:30",0)</f>
        <v>0</v>
      </c>
      <c r="Q63" s="63">
        <f>IF(P63&gt;0,"18:00",0)</f>
        <v>0</v>
      </c>
      <c r="R63" s="63">
        <f>IF(COUNTIF(AF$48:AK$48,$A$62)&gt;0,"9:30",0)</f>
        <v>0</v>
      </c>
      <c r="S63" s="63">
        <f>IF(R63&gt;0,"18:30",0)</f>
        <v>0</v>
      </c>
      <c r="T63" s="63"/>
      <c r="U63" s="63">
        <f>IF(T63&gt;0,"09:30",0)</f>
        <v>0</v>
      </c>
      <c r="V63" s="63"/>
      <c r="W63" s="63">
        <f>IF(V63&gt;0,"09:30",0)</f>
        <v>0</v>
      </c>
      <c r="X63" s="62">
        <f>D63-C63+F63-E63+I63-H63-G63+K63-J63+M63-L63+O63-N63+Q63-P63+S63-R63+U63-T63+W63-V63</f>
        <v>0.35416666666666674</v>
      </c>
    </row>
    <row r="64" spans="1:39">
      <c r="A64" s="7">
        <v>43760</v>
      </c>
      <c r="B64" s="65"/>
      <c r="C64" s="63">
        <f>IF(B$49=$A$62,"7:45",0)</f>
        <v>0</v>
      </c>
      <c r="D64" s="63">
        <f>IF(C64&gt;0,"09:30",0)</f>
        <v>0</v>
      </c>
      <c r="E64" s="63" t="str">
        <f>IF(COUNTIF(C$49:H$49,$A$62)&gt;0,"09:30",0)</f>
        <v>09:30</v>
      </c>
      <c r="F64" s="63" t="str">
        <f>IF(E64&gt;0,"12:15",0)</f>
        <v>12:15</v>
      </c>
      <c r="G64" s="63">
        <f>IF(I$49=$A$62,"11:30",0)</f>
        <v>0</v>
      </c>
      <c r="H64" s="63" t="str">
        <f>IF(COUNTIF(J$49:M$49,$A$62)&gt;0,"12:15",0)</f>
        <v>12:15</v>
      </c>
      <c r="I64" s="63" t="str">
        <f>IF((H64+G64)&gt;0,"13:30",0)</f>
        <v>13:30</v>
      </c>
      <c r="J64" s="63" t="str">
        <f>IF(COUNTIF(N$49:S$49,$A$62)&gt;0,"13:30",0)</f>
        <v>13:30</v>
      </c>
      <c r="K64" s="63" t="str">
        <f>IF(J64&gt;0,"16:15",0)</f>
        <v>16:15</v>
      </c>
      <c r="L64" s="63" t="str">
        <f>IF(T$49=$A$62,"16:15",0)</f>
        <v>16:15</v>
      </c>
      <c r="M64" s="63" t="str">
        <f>IF(L64&gt;0,"18:30",0)</f>
        <v>18:30</v>
      </c>
      <c r="N64" s="63">
        <f>IF(COUNTIF(V$49:AA$49,$A$62)&gt;0,"20:00",0)</f>
        <v>0</v>
      </c>
      <c r="O64" s="63">
        <f>IF(N64&gt;0,"22:30",0)</f>
        <v>0</v>
      </c>
      <c r="P64" s="63">
        <f>IF(COUNTIF(AB$49:AE$49,$A$62)&gt;0,"13:30",0)</f>
        <v>0</v>
      </c>
      <c r="Q64" s="63">
        <f>IF(P64&gt;0,"18:00",0)</f>
        <v>0</v>
      </c>
      <c r="R64" s="63">
        <f>IF(COUNTIF(AF$49:AK$49,$A$62)&gt;0,"9:30",0)</f>
        <v>0</v>
      </c>
      <c r="S64" s="63">
        <f>IF(R64&gt;0,"18:30",0)</f>
        <v>0</v>
      </c>
      <c r="T64" s="63"/>
      <c r="U64" s="63">
        <f>IF(T64&gt;0,"09:30",0)</f>
        <v>0</v>
      </c>
      <c r="V64" s="63"/>
      <c r="W64" s="63">
        <f>IF(V64&gt;0,"09:30",0)</f>
        <v>0</v>
      </c>
      <c r="X64" s="62">
        <f>D64-C64+F64-E64+I64-H64-G64+K64-J64+M64-L64+O64-N64+Q64-P64+S64-R64+U64-T64+W64-V64</f>
        <v>0.37500000000000011</v>
      </c>
    </row>
    <row r="65" spans="1:24">
      <c r="A65" s="7">
        <v>43761</v>
      </c>
      <c r="B65" s="65"/>
      <c r="C65" s="63">
        <f>IF(B$50=$A$62,"7:45",0)</f>
        <v>0</v>
      </c>
      <c r="D65" s="63">
        <f>IF(C65&gt;0,"09:30",0)</f>
        <v>0</v>
      </c>
      <c r="E65" s="63" t="str">
        <f>IF(COUNTIF(C$50:H$50,$A$62)&gt;0,"09:30",0)</f>
        <v>09:30</v>
      </c>
      <c r="F65" s="63" t="str">
        <f>IF(E65&gt;0,"12:15",0)</f>
        <v>12:15</v>
      </c>
      <c r="G65" s="63">
        <f>IF(I$50=$A$62,"11:30",0)</f>
        <v>0</v>
      </c>
      <c r="H65" s="63">
        <f>IF(COUNTIF(J$50:M$50,$A$62)&gt;0,"12:15",0)</f>
        <v>0</v>
      </c>
      <c r="I65" s="63">
        <f>IF((H65+G65)&gt;0,"13:30",0)</f>
        <v>0</v>
      </c>
      <c r="J65" s="63">
        <f>IF(COUNTIF(N$50:S$50,$A$62)&gt;0,"13:30",0)</f>
        <v>0</v>
      </c>
      <c r="K65" s="63">
        <f>IF(J65&gt;0,"16:15",0)</f>
        <v>0</v>
      </c>
      <c r="L65" s="63">
        <f>IF(T$50=$A$62,"16:15",0)</f>
        <v>0</v>
      </c>
      <c r="M65" s="63">
        <f>IF(L65&gt;0,"18:30",0)</f>
        <v>0</v>
      </c>
      <c r="N65" s="63" t="str">
        <f>IF(COUNTIF(V$50:AA$50,$A$62)&gt;0,"20:00",0)</f>
        <v>20:00</v>
      </c>
      <c r="O65" s="63" t="str">
        <f>IF(N65&gt;0,"22:30",0)</f>
        <v>22:30</v>
      </c>
      <c r="P65" s="63" t="str">
        <f>IF(COUNTIF(AB$50:AE$50,$A$62)&gt;0,"13:30",0)</f>
        <v>13:30</v>
      </c>
      <c r="Q65" s="63" t="str">
        <f>IF(P65&gt;0,"18:00",0)</f>
        <v>18:00</v>
      </c>
      <c r="R65" s="63">
        <f>IF(COUNTIF(AF$50:AK$50,$A$62)&gt;0,"9:30",0)</f>
        <v>0</v>
      </c>
      <c r="S65" s="63">
        <f>IF(R65&gt;0,"18:30",0)</f>
        <v>0</v>
      </c>
      <c r="T65" s="63"/>
      <c r="U65" s="63">
        <f>IF(T65&gt;0,"09:30",0)</f>
        <v>0</v>
      </c>
      <c r="V65" s="63"/>
      <c r="W65" s="63">
        <f>IF(V65&gt;0,"09:30",0)</f>
        <v>0</v>
      </c>
      <c r="X65" s="62">
        <f>D65-C65+F65-E65+I65-H65-G65+K65-J65+M65-L65+O65-N65+Q65-P65+S65-R65+U65-T65+W65-V65</f>
        <v>0.40624999999999989</v>
      </c>
    </row>
    <row r="66" spans="1:24">
      <c r="A66" s="7">
        <v>43762</v>
      </c>
      <c r="B66" s="65"/>
      <c r="C66" s="63">
        <f>IF(B$51=$A$62,"7:45",0)</f>
        <v>0</v>
      </c>
      <c r="D66" s="63">
        <f>IF(C66&gt;0,"09:30",0)</f>
        <v>0</v>
      </c>
      <c r="E66" s="63">
        <f>IF(COUNTIF(C$51:H$51,$A$62)&gt;0,"09:30",0)</f>
        <v>0</v>
      </c>
      <c r="F66" s="63">
        <f>IF(E66&gt;0,"12:15",0)</f>
        <v>0</v>
      </c>
      <c r="G66" s="63" t="str">
        <f>IF(I$51=$A$62,"11:30",0)</f>
        <v>11:30</v>
      </c>
      <c r="H66" s="63">
        <f>IF(COUNTIF(J$51:M$51,$A$62)&gt;0,"12:15",0)</f>
        <v>0</v>
      </c>
      <c r="I66" s="63" t="str">
        <f>IF((H66+G66)&gt;0,"13:30",0)</f>
        <v>13:30</v>
      </c>
      <c r="J66" s="63" t="str">
        <f>IF(COUNTIF(N$51:S$51,$A$62)&gt;0,"13:30",0)</f>
        <v>13:30</v>
      </c>
      <c r="K66" s="63" t="str">
        <f>IF(J66&gt;0,"16:15",0)</f>
        <v>16:15</v>
      </c>
      <c r="L66" s="63">
        <f>IF(T$51=$A$62,"16:15",0)</f>
        <v>0</v>
      </c>
      <c r="M66" s="63">
        <f>IF(L66&gt;0,"18:30",0)</f>
        <v>0</v>
      </c>
      <c r="N66" s="63">
        <f>IF(COUNTIF(V$51:AA$51,$A$62)&gt;0,"20:00",0)</f>
        <v>0</v>
      </c>
      <c r="O66" s="63">
        <f>IF(N66&gt;0,"22:30",0)</f>
        <v>0</v>
      </c>
      <c r="P66" s="63">
        <f>IF(COUNTIF(AB$51:AE$51,$A$62)&gt;0,"13:30",0)</f>
        <v>0</v>
      </c>
      <c r="Q66" s="63">
        <f>IF(P66&gt;0,"18:00",0)</f>
        <v>0</v>
      </c>
      <c r="R66" s="63">
        <f>IF(COUNTIF(AF$51:AK$51,$A$62)&gt;0,"9:30",0)</f>
        <v>0</v>
      </c>
      <c r="S66" s="63">
        <f>IF(R66&gt;0,"18:30",0)</f>
        <v>0</v>
      </c>
      <c r="T66" s="63"/>
      <c r="U66" s="63">
        <f>IF(T66&gt;0,"09:30",0)</f>
        <v>0</v>
      </c>
      <c r="V66" s="63"/>
      <c r="W66" s="63">
        <f>IF(V66&gt;0,"09:30",0)</f>
        <v>0</v>
      </c>
      <c r="X66" s="62">
        <f>D66-C66+F66-E66+I66-H66-G66+K66-J66+M66-L66+O66-N66+Q66-P66+S66-R66+U66-T66+W66-V66</f>
        <v>0.19791666666666674</v>
      </c>
    </row>
    <row r="67" spans="1:24">
      <c r="A67" s="7">
        <v>43763</v>
      </c>
      <c r="B67" s="65"/>
      <c r="C67" s="63">
        <f>IF(B$52=$A$62,"7:45",0)</f>
        <v>0</v>
      </c>
      <c r="D67" s="63">
        <f>IF(C67&gt;0,"09:30",0)</f>
        <v>0</v>
      </c>
      <c r="E67" s="63">
        <f>IF(COUNTIF(C$52:H$52,$A$62)&gt;0,"09:30",0)</f>
        <v>0</v>
      </c>
      <c r="F67" s="63">
        <f>IF(E67&gt;0,"12:15",0)</f>
        <v>0</v>
      </c>
      <c r="G67" s="63">
        <f>IF(I$52=$A$62,"11:30",0)</f>
        <v>0</v>
      </c>
      <c r="H67" s="63">
        <f>IF(COUNTIF(J$52:M$52,$A$62)&gt;0,"12:15",0)</f>
        <v>0</v>
      </c>
      <c r="I67" s="63">
        <f>IF((H67+G67)&gt;0,"13:30",0)</f>
        <v>0</v>
      </c>
      <c r="J67" s="63">
        <f>IF(COUNTIF(N$52:S$52,$A$62)&gt;0,"13:30",0)</f>
        <v>0</v>
      </c>
      <c r="K67" s="63">
        <f>IF(J67&gt;0,"16:15",0)</f>
        <v>0</v>
      </c>
      <c r="L67" s="63">
        <f>IF(T$52=$A$62,"16:15",0)</f>
        <v>0</v>
      </c>
      <c r="M67" s="63">
        <f>IF(L67&gt;0,"18:30",0)</f>
        <v>0</v>
      </c>
      <c r="N67" s="63">
        <f>IF(COUNTIF(V$52:AA$52,$A$62)&gt;0,"20:00",0)</f>
        <v>0</v>
      </c>
      <c r="O67" s="63">
        <f>IF(N67&gt;0,"22:30",0)</f>
        <v>0</v>
      </c>
      <c r="P67" s="63">
        <f>IF(COUNTIF(AB$52:AE$52,$A$62)&gt;0,"13:30",0)</f>
        <v>0</v>
      </c>
      <c r="Q67" s="63">
        <f>IF(P67&gt;0,"18:00",0)</f>
        <v>0</v>
      </c>
      <c r="R67" s="63">
        <f>IF(COUNTIF(AF$52:AK$52,$A$62)&gt;0,"9:30",0)</f>
        <v>0</v>
      </c>
      <c r="S67" s="63">
        <f>IF(R67&gt;0,"18:30",0)</f>
        <v>0</v>
      </c>
      <c r="T67" s="63"/>
      <c r="U67" s="63">
        <f>IF(T67&gt;0,"09:30",0)</f>
        <v>0</v>
      </c>
      <c r="V67" s="63"/>
      <c r="W67" s="63">
        <f>IF(V67&gt;0,"09:30",0)</f>
        <v>0</v>
      </c>
      <c r="X67" s="62">
        <f>D67-C67+F67-E67+I67-H67-G67+K67-J67+M67-L67+O67-N67+Q67-P67+S67-R67+U67-T67+W67-V67</f>
        <v>0</v>
      </c>
    </row>
    <row r="68" spans="1:24" ht="15.75" thickBot="1">
      <c r="A68" s="61"/>
      <c r="B68" s="61"/>
      <c r="C68" s="57"/>
      <c r="D68" s="57"/>
      <c r="E68" s="60"/>
      <c r="F68" s="57"/>
      <c r="G68" s="57"/>
      <c r="H68" s="60"/>
      <c r="I68" s="57"/>
      <c r="J68" s="57"/>
      <c r="K68" s="57"/>
      <c r="L68" s="60"/>
      <c r="M68" s="57"/>
      <c r="N68" s="57"/>
      <c r="O68" s="59"/>
      <c r="P68" s="57"/>
      <c r="Q68" s="57"/>
      <c r="R68" s="58"/>
      <c r="S68" s="58"/>
      <c r="T68" s="58"/>
      <c r="V68" s="57"/>
      <c r="X68" s="56">
        <f>X67+X66+X65+X64+X63</f>
        <v>1.3333333333333335</v>
      </c>
    </row>
    <row r="69" spans="1:24" ht="15.75">
      <c r="A69" s="75" t="str">
        <f>L5</f>
        <v>déborah</v>
      </c>
      <c r="B69" s="72">
        <f>X75</f>
        <v>1.3229166666666667</v>
      </c>
      <c r="C69" s="118" t="s">
        <v>0</v>
      </c>
      <c r="D69" s="119"/>
      <c r="E69" s="120" t="s">
        <v>33</v>
      </c>
      <c r="F69" s="121"/>
      <c r="G69" s="118" t="s">
        <v>38</v>
      </c>
      <c r="H69" s="122"/>
      <c r="I69" s="119"/>
      <c r="J69" s="120" t="s">
        <v>39</v>
      </c>
      <c r="K69" s="121"/>
      <c r="L69" s="114" t="s">
        <v>7</v>
      </c>
      <c r="M69" s="123"/>
      <c r="N69" s="114" t="s">
        <v>24</v>
      </c>
      <c r="O69" s="123"/>
      <c r="P69" s="112" t="s">
        <v>42</v>
      </c>
      <c r="Q69" s="113"/>
      <c r="R69" s="114" t="s">
        <v>60</v>
      </c>
      <c r="S69" s="115"/>
      <c r="T69" s="116" t="s">
        <v>59</v>
      </c>
      <c r="U69" s="116"/>
      <c r="V69" s="116" t="s">
        <v>58</v>
      </c>
      <c r="W69" s="117"/>
      <c r="X69" s="68" t="s">
        <v>57</v>
      </c>
    </row>
    <row r="70" spans="1:24">
      <c r="A70" s="7">
        <v>43759</v>
      </c>
      <c r="B70" s="74"/>
      <c r="C70" s="63">
        <f>IF(B$48=$A$69,"7:45",0)</f>
        <v>0</v>
      </c>
      <c r="D70" s="63">
        <f>IF(C70&gt;0,"09:30",0)</f>
        <v>0</v>
      </c>
      <c r="E70" s="63">
        <f>IF(COUNTIF(C$48:H$48,$A$69)&gt;0,"09:30",0)</f>
        <v>0</v>
      </c>
      <c r="F70" s="63">
        <f>IF(E70&gt;0,"12:15",0)</f>
        <v>0</v>
      </c>
      <c r="G70" s="63" t="str">
        <f>IF(I$48=$A$69,"11:30",0)</f>
        <v>11:30</v>
      </c>
      <c r="H70" s="63">
        <f>IF(COUNTIF(J$48:M$48,$A$69)&gt;0,"12:15",0)</f>
        <v>0</v>
      </c>
      <c r="I70" s="63" t="str">
        <f>IF((H70+G70)&gt;0,"13:30",0)</f>
        <v>13:30</v>
      </c>
      <c r="J70" s="63" t="str">
        <f>IF(COUNTIF(N$48:S$48,$A$69)&gt;0,"13:30",0)</f>
        <v>13:30</v>
      </c>
      <c r="K70" s="63" t="str">
        <f>IF(J70&gt;0,"16:15",0)</f>
        <v>16:15</v>
      </c>
      <c r="L70" s="63">
        <f>IF(T$48=$A$69,"16:15",0)</f>
        <v>0</v>
      </c>
      <c r="M70" s="63">
        <f>IF(L70&gt;0,"18:30",0)</f>
        <v>0</v>
      </c>
      <c r="N70" s="63">
        <f>IF(COUNTIF(V$48:AA$48,$A$69)&gt;0,"20:00",0)</f>
        <v>0</v>
      </c>
      <c r="O70" s="63">
        <f>IF(N70&gt;0,"22:30",0)</f>
        <v>0</v>
      </c>
      <c r="P70" s="63">
        <f>IF(COUNTIF(AB$48:AE$48,$A$69)&gt;0,"13:30",0)</f>
        <v>0</v>
      </c>
      <c r="Q70" s="63">
        <f>IF(P70&gt;0,"18:00",0)</f>
        <v>0</v>
      </c>
      <c r="R70" s="63">
        <f>IF(COUNTIF(AF$48:AK$48,$A$69)&gt;0,"9:30",0)</f>
        <v>0</v>
      </c>
      <c r="S70" s="63">
        <f>IF(R70&gt;0,"18:30",0)</f>
        <v>0</v>
      </c>
      <c r="T70" s="63"/>
      <c r="U70" s="63">
        <f>IF(T70&gt;0,"09:30",0)</f>
        <v>0</v>
      </c>
      <c r="V70" s="63"/>
      <c r="W70" s="63">
        <f>IF(V70&gt;0,"09:30",0)</f>
        <v>0</v>
      </c>
      <c r="X70" s="62">
        <f>D70-C70+F70-E70+I70-H70-G70+K70-J70+M70-L70+O70-N70+Q70-P70+S70-R70+U70-T70+W70-V70</f>
        <v>0.19791666666666674</v>
      </c>
    </row>
    <row r="71" spans="1:24">
      <c r="A71" s="7">
        <v>43760</v>
      </c>
      <c r="B71" s="65"/>
      <c r="C71" s="63">
        <f>IF(B$49=$A$69,"7:45",0)</f>
        <v>0</v>
      </c>
      <c r="D71" s="63">
        <f>IF(C71&gt;0,"09:30",0)</f>
        <v>0</v>
      </c>
      <c r="E71" s="63">
        <f>IF(COUNTIF(C$49:H$49,$A$69)&gt;0,"09:30",0)</f>
        <v>0</v>
      </c>
      <c r="F71" s="63">
        <f>IF(E71&gt;0,"12:15",0)</f>
        <v>0</v>
      </c>
      <c r="G71" s="63">
        <f>IF(I$49=$A$69,"11:30",0)</f>
        <v>0</v>
      </c>
      <c r="H71" s="63">
        <f>IF(COUNTIF(J$49:M$49,$A$69)&gt;0,"12:15",0)</f>
        <v>0</v>
      </c>
      <c r="I71" s="63">
        <f>IF((H71+G71)&gt;0,"13:30",0)</f>
        <v>0</v>
      </c>
      <c r="J71" s="63">
        <f>IF(COUNTIF(N$49:S$49,$A$69)&gt;0,"13:30",0)</f>
        <v>0</v>
      </c>
      <c r="K71" s="63">
        <f>IF(J71&gt;0,"16:15",0)</f>
        <v>0</v>
      </c>
      <c r="L71" s="63">
        <f>IF(T$49=$A$69,"16:15",0)</f>
        <v>0</v>
      </c>
      <c r="M71" s="63">
        <f>IF(L71&gt;0,"18:30",0)</f>
        <v>0</v>
      </c>
      <c r="N71" s="63">
        <f>IF(COUNTIF(V$49:AA$49,$A$69)&gt;0,"20:00",0)</f>
        <v>0</v>
      </c>
      <c r="O71" s="63">
        <f>IF(N71&gt;0,"22:30",0)</f>
        <v>0</v>
      </c>
      <c r="P71" s="63">
        <f>IF(COUNTIF(AB$49:AE$49,$A$69)&gt;0,"13:30",0)</f>
        <v>0</v>
      </c>
      <c r="Q71" s="63">
        <f>IF(P71&gt;0,"18:00",0)</f>
        <v>0</v>
      </c>
      <c r="R71" s="63">
        <f>IF(COUNTIF(AF$49:AK$49,$A$69)&gt;0,"9:30",0)</f>
        <v>0</v>
      </c>
      <c r="S71" s="63">
        <f>IF(R71&gt;0,"18:30",0)</f>
        <v>0</v>
      </c>
      <c r="T71" s="63"/>
      <c r="U71" s="63">
        <f>IF(T71&gt;0,"09:30",0)</f>
        <v>0</v>
      </c>
      <c r="V71" s="63"/>
      <c r="W71" s="63">
        <f>IF(V71&gt;0,"09:30",0)</f>
        <v>0</v>
      </c>
      <c r="X71" s="62">
        <f>D71-C71+F71-E71+I71-H71-G71+K71-J71+M71-L71+O71-N71+Q71-P71+S71-R71+U71-T71+W71-V71</f>
        <v>0</v>
      </c>
    </row>
    <row r="72" spans="1:24">
      <c r="A72" s="7">
        <v>43761</v>
      </c>
      <c r="B72" s="65"/>
      <c r="C72" s="63">
        <f>IF(B$50=$A$69,"7:45",0)</f>
        <v>0</v>
      </c>
      <c r="D72" s="63">
        <f>IF(C72&gt;0,"09:30",0)</f>
        <v>0</v>
      </c>
      <c r="E72" s="63" t="str">
        <f>IF(COUNTIF(C$50:H$50,$A$69)&gt;0,"09:30",0)</f>
        <v>09:30</v>
      </c>
      <c r="F72" s="63" t="str">
        <f>IF(E72&gt;0,"12:15",0)</f>
        <v>12:15</v>
      </c>
      <c r="G72" s="63">
        <f>IF(I$50=$A$69,"11:30",0)</f>
        <v>0</v>
      </c>
      <c r="H72" s="63" t="str">
        <f>IF(COUNTIF(J$50:M$50,$A$69)&gt;0,"12:15",0)</f>
        <v>12:15</v>
      </c>
      <c r="I72" s="63" t="str">
        <f>IF((H72+G72)&gt;0,"13:30",0)</f>
        <v>13:30</v>
      </c>
      <c r="J72" s="63" t="str">
        <f>IF(COUNTIF(N$50:S$50,$A$69)&gt;0,"13:30",0)</f>
        <v>13:30</v>
      </c>
      <c r="K72" s="63" t="str">
        <f>IF(J72&gt;0,"16:15",0)</f>
        <v>16:15</v>
      </c>
      <c r="L72" s="63" t="str">
        <f>IF(T$50=$A$69,"16:15",0)</f>
        <v>16:15</v>
      </c>
      <c r="M72" s="63" t="str">
        <f>IF(L72&gt;0,"18:30",0)</f>
        <v>18:30</v>
      </c>
      <c r="N72" s="63">
        <f>IF(COUNTIF(V$50:AA$50,$A$69)&gt;0,"20:00",0)</f>
        <v>0</v>
      </c>
      <c r="O72" s="63">
        <f>IF(N72&gt;0,"22:30",0)</f>
        <v>0</v>
      </c>
      <c r="P72" s="63">
        <f>IF(COUNTIF(AB$50:AE$50,$A$69)&gt;0,"13:30",0)</f>
        <v>0</v>
      </c>
      <c r="Q72" s="63">
        <f>IF(P72&gt;0,"18:00",0)</f>
        <v>0</v>
      </c>
      <c r="R72" s="63">
        <f>IF(COUNTIF(AF$50:AK$50,$A$69)&gt;0,"9:30",0)</f>
        <v>0</v>
      </c>
      <c r="S72" s="63">
        <f>IF(R72&gt;0,"18:30",0)</f>
        <v>0</v>
      </c>
      <c r="T72" s="63"/>
      <c r="U72" s="63">
        <f>IF(T72&gt;0,"09:30",0)</f>
        <v>0</v>
      </c>
      <c r="V72" s="63"/>
      <c r="W72" s="63">
        <f>IF(V72&gt;0,"09:30",0)</f>
        <v>0</v>
      </c>
      <c r="X72" s="62">
        <f>D72-C72+F72-E72+I72-H72-G72+K72-J72+M72-L72+O72-N72+Q72-P72+S72-R72+U72-T72+W72-V72</f>
        <v>0.37500000000000011</v>
      </c>
    </row>
    <row r="73" spans="1:24">
      <c r="A73" s="7">
        <v>43762</v>
      </c>
      <c r="B73" s="65"/>
      <c r="C73" s="63" t="str">
        <f>IF(B$51=$A$69,"7:45",0)</f>
        <v>7:45</v>
      </c>
      <c r="D73" s="63" t="str">
        <f>IF(C73&gt;0,"09:30",0)</f>
        <v>09:30</v>
      </c>
      <c r="E73" s="63" t="str">
        <f>IF(COUNTIF(C$51:H$51,$A$69)&gt;0,"09:30",0)</f>
        <v>09:30</v>
      </c>
      <c r="F73" s="63" t="str">
        <f>IF(E73&gt;0,"12:15",0)</f>
        <v>12:15</v>
      </c>
      <c r="G73" s="63">
        <f>IF(I$51=$A$69,"11:30",0)</f>
        <v>0</v>
      </c>
      <c r="H73" s="63">
        <f>IF(COUNTIF(J$51:M$51,$A$69)&gt;0,"12:15",0)</f>
        <v>0</v>
      </c>
      <c r="I73" s="63">
        <f>IF((H73+G73)&gt;0,"13:30",0)</f>
        <v>0</v>
      </c>
      <c r="J73" s="63" t="str">
        <f>IF(COUNTIF(N$51:S$51,$A$69)&gt;0,"13:30",0)</f>
        <v>13:30</v>
      </c>
      <c r="K73" s="63" t="str">
        <f>IF(J73&gt;0,"16:15",0)</f>
        <v>16:15</v>
      </c>
      <c r="L73" s="63">
        <f>IF(T$51=$A$69,"16:15",0)</f>
        <v>0</v>
      </c>
      <c r="M73" s="63">
        <f>IF(L73&gt;0,"18:30",0)</f>
        <v>0</v>
      </c>
      <c r="N73" s="63">
        <f>IF(COUNTIF(V$51:AA$51,$A$69)&gt;0,"20:00",0)</f>
        <v>0</v>
      </c>
      <c r="O73" s="63">
        <f>IF(N73&gt;0,"22:30",0)</f>
        <v>0</v>
      </c>
      <c r="P73" s="63">
        <f>IF(COUNTIF(AB$51:AE$51,$A$69)&gt;0,"13:30",0)</f>
        <v>0</v>
      </c>
      <c r="Q73" s="63">
        <f>IF(P73&gt;0,"18:00",0)</f>
        <v>0</v>
      </c>
      <c r="R73" s="63">
        <f>IF(COUNTIF(AF$51:AK$51,$A$69)&gt;0,"9:30",0)</f>
        <v>0</v>
      </c>
      <c r="S73" s="63">
        <f>IF(R73&gt;0,"18:30",0)</f>
        <v>0</v>
      </c>
      <c r="T73" s="63"/>
      <c r="U73" s="63">
        <f>IF(T73&gt;0,"09:30",0)</f>
        <v>0</v>
      </c>
      <c r="V73" s="63"/>
      <c r="W73" s="63">
        <f>IF(V73&gt;0,"09:30",0)</f>
        <v>0</v>
      </c>
      <c r="X73" s="62">
        <f>D73-C73+F73-E73+I73-H73-G73+K73-J73+M73-L73+O73-N73+Q73-P73+S73-R73+U73-T73+W73-V73</f>
        <v>0.30208333333333326</v>
      </c>
    </row>
    <row r="74" spans="1:24">
      <c r="A74" s="7">
        <v>43763</v>
      </c>
      <c r="B74" s="65"/>
      <c r="C74" s="63" t="str">
        <f>IF(B$52=$A$69,"7:45",0)</f>
        <v>7:45</v>
      </c>
      <c r="D74" s="63" t="str">
        <f>IF(C74&gt;0,"09:30",0)</f>
        <v>09:30</v>
      </c>
      <c r="E74" s="63">
        <f>IF(COUNTIF(C$52:H$52,$A$69)&gt;0,"09:30",0)</f>
        <v>0</v>
      </c>
      <c r="F74" s="63">
        <f>IF(E74&gt;0,"12:15",0)</f>
        <v>0</v>
      </c>
      <c r="G74" s="63">
        <f>IF(I$52=$A$69,"11:30",0)</f>
        <v>0</v>
      </c>
      <c r="H74" s="63">
        <f>IF(COUNTIF(J$52:M$52,$A$69)&gt;0,"12:15",0)</f>
        <v>0</v>
      </c>
      <c r="I74" s="63">
        <f>IF((H74+G74)&gt;0,"13:30",0)</f>
        <v>0</v>
      </c>
      <c r="J74" s="63">
        <f>IF(COUNTIF(N$52:S$52,$A$69)&gt;0,"13:30",0)</f>
        <v>0</v>
      </c>
      <c r="K74" s="63">
        <f>IF(J74&gt;0,"16:15",0)</f>
        <v>0</v>
      </c>
      <c r="L74" s="63">
        <f>IF(T$52=$A$69,"16:15",0)</f>
        <v>0</v>
      </c>
      <c r="M74" s="63">
        <f>IF(L74&gt;0,"18:30",0)</f>
        <v>0</v>
      </c>
      <c r="N74" s="63">
        <f>IF(COUNTIF(V$52:AA$52,$A$69)&gt;0,"20:00",0)</f>
        <v>0</v>
      </c>
      <c r="O74" s="63">
        <f>IF(N74&gt;0,"22:30",0)</f>
        <v>0</v>
      </c>
      <c r="P74" s="63">
        <f>IF(COUNTIF(AB$52:AE$52,$A$69)&gt;0,"13:30",0)</f>
        <v>0</v>
      </c>
      <c r="Q74" s="63">
        <f>IF(P74&gt;0,"18:00",0)</f>
        <v>0</v>
      </c>
      <c r="R74" s="63" t="str">
        <f>IF(COUNTIF(AF$52:AK$52,$A$69)&gt;0,"9:30",0)</f>
        <v>9:30</v>
      </c>
      <c r="S74" s="63" t="str">
        <f>IF(R74&gt;0,"18:30",0)</f>
        <v>18:30</v>
      </c>
      <c r="T74" s="63"/>
      <c r="U74" s="63">
        <f>IF(T74&gt;0,"09:30",0)</f>
        <v>0</v>
      </c>
      <c r="V74" s="63"/>
      <c r="W74" s="63">
        <f>IF(V74&gt;0,"09:30",0)</f>
        <v>0</v>
      </c>
      <c r="X74" s="62">
        <f>D74-C74+F74-E74+I74-H74-G74+K74-J74+M74-L74+O74-N74+Q74-P74+S74-R74+U74-T74+W74-V74</f>
        <v>0.44791666666666669</v>
      </c>
    </row>
    <row r="75" spans="1:24" ht="15.75" thickBot="1">
      <c r="A75" s="61"/>
      <c r="B75" s="61"/>
      <c r="C75" s="57"/>
      <c r="D75" s="57"/>
      <c r="E75" s="60"/>
      <c r="F75" s="57"/>
      <c r="G75" s="57"/>
      <c r="H75" s="60"/>
      <c r="I75" s="57"/>
      <c r="J75" s="57"/>
      <c r="K75" s="57"/>
      <c r="L75" s="60"/>
      <c r="M75" s="57"/>
      <c r="N75" s="57"/>
      <c r="O75" s="59"/>
      <c r="P75" s="57"/>
      <c r="Q75" s="57"/>
      <c r="R75" s="58"/>
      <c r="S75" s="58"/>
      <c r="T75" s="58"/>
      <c r="V75" s="57"/>
      <c r="X75" s="56">
        <f>X74+X73+X72+X71+X70</f>
        <v>1.3229166666666667</v>
      </c>
    </row>
    <row r="76" spans="1:24" ht="15.75">
      <c r="A76" s="75" t="str">
        <f>L6</f>
        <v>Li-Lou</v>
      </c>
      <c r="B76" s="72">
        <f>X82</f>
        <v>1.4062500000000002</v>
      </c>
      <c r="C76" s="118" t="s">
        <v>0</v>
      </c>
      <c r="D76" s="119"/>
      <c r="E76" s="120" t="s">
        <v>33</v>
      </c>
      <c r="F76" s="121"/>
      <c r="G76" s="118" t="s">
        <v>38</v>
      </c>
      <c r="H76" s="122"/>
      <c r="I76" s="119"/>
      <c r="J76" s="120" t="s">
        <v>39</v>
      </c>
      <c r="K76" s="121"/>
      <c r="L76" s="114" t="s">
        <v>7</v>
      </c>
      <c r="M76" s="123"/>
      <c r="N76" s="114" t="s">
        <v>24</v>
      </c>
      <c r="O76" s="123"/>
      <c r="P76" s="112" t="s">
        <v>42</v>
      </c>
      <c r="Q76" s="113"/>
      <c r="R76" s="114" t="s">
        <v>60</v>
      </c>
      <c r="S76" s="115"/>
      <c r="T76" s="116" t="s">
        <v>59</v>
      </c>
      <c r="U76" s="116"/>
      <c r="V76" s="116" t="s">
        <v>58</v>
      </c>
      <c r="W76" s="117"/>
      <c r="X76" s="68" t="s">
        <v>57</v>
      </c>
    </row>
    <row r="77" spans="1:24">
      <c r="A77" s="7">
        <v>43759</v>
      </c>
      <c r="B77" s="74"/>
      <c r="C77" s="63">
        <f>IF(B$48=$A$76,"7:45",0)</f>
        <v>0</v>
      </c>
      <c r="D77" s="63">
        <f>IF(C77&gt;0,"09:30",0)</f>
        <v>0</v>
      </c>
      <c r="E77" s="63">
        <f>IF(COUNTIF(C$48:H$48,$A$76)&gt;0,"09:30",0)</f>
        <v>0</v>
      </c>
      <c r="F77" s="63">
        <f>IF(E77&gt;0,"12:15",0)</f>
        <v>0</v>
      </c>
      <c r="G77" s="63">
        <f>IF(I$48=$A$76,"11:30",0)</f>
        <v>0</v>
      </c>
      <c r="H77" s="63" t="str">
        <f>IF(COUNTIF(J$48:M$48,$A$76)&gt;0,"12:15",0)</f>
        <v>12:15</v>
      </c>
      <c r="I77" s="63" t="str">
        <f>IF((H77+G77)&gt;0,"13:30",0)</f>
        <v>13:30</v>
      </c>
      <c r="J77" s="63" t="str">
        <f>IF(COUNTIF(N$48:S$48,$A$76)&gt;0,"13:30",0)</f>
        <v>13:30</v>
      </c>
      <c r="K77" s="63" t="str">
        <f>IF(J77&gt;0,"16:15",0)</f>
        <v>16:15</v>
      </c>
      <c r="L77" s="63">
        <f>IF(T$48=$A$76,"16:15",0)</f>
        <v>0</v>
      </c>
      <c r="M77" s="63">
        <f>IF(L77&gt;0,"18:30",0)</f>
        <v>0</v>
      </c>
      <c r="N77" s="63">
        <f>IF(COUNTIF(V$48:AA$48,$A$76)&gt;0,"20:00",0)</f>
        <v>0</v>
      </c>
      <c r="O77" s="63">
        <f>IF(N77&gt;0,"22:30",0)</f>
        <v>0</v>
      </c>
      <c r="P77" s="63">
        <f>IF(COUNTIF(AB$48:AE$48,$A$76)&gt;0,"13:30",0)</f>
        <v>0</v>
      </c>
      <c r="Q77" s="63">
        <f>IF(P77&gt;0,"18:00",0)</f>
        <v>0</v>
      </c>
      <c r="R77" s="63">
        <f>IF(COUNTIF(AF$48:AK$48,$A$76)&gt;0,"9:30",0)</f>
        <v>0</v>
      </c>
      <c r="S77" s="63">
        <f>IF(R77&gt;0,"18:30",0)</f>
        <v>0</v>
      </c>
      <c r="T77" s="63"/>
      <c r="U77" s="63">
        <f>IF(T77&gt;0,"09:30",0)</f>
        <v>0</v>
      </c>
      <c r="V77" s="63"/>
      <c r="W77" s="63">
        <f>IF(V77&gt;0,"09:30",0)</f>
        <v>0</v>
      </c>
      <c r="X77" s="62">
        <f>D77-C77+F77-E77+I77-H77-G77+K77-J77+M77-L77+O77-N77+Q77-P77+S77-R77+U77-T77+W77-V77</f>
        <v>0.16666666666666674</v>
      </c>
    </row>
    <row r="78" spans="1:24">
      <c r="A78" s="7">
        <v>43760</v>
      </c>
      <c r="B78" s="65"/>
      <c r="C78" s="63" t="str">
        <f>IF(B$49=$A$76,"7:45",0)</f>
        <v>7:45</v>
      </c>
      <c r="D78" s="63" t="str">
        <f>IF(C78&gt;0,"09:30",0)</f>
        <v>09:30</v>
      </c>
      <c r="E78" s="63" t="str">
        <f>IF(COUNTIF(C$49:H$49,$A$76)&gt;0,"09:30",0)</f>
        <v>09:30</v>
      </c>
      <c r="F78" s="63" t="str">
        <f>IF(E78&gt;0,"12:15",0)</f>
        <v>12:15</v>
      </c>
      <c r="G78" s="63">
        <f>IF(I$49=$A$76,"11:30",0)</f>
        <v>0</v>
      </c>
      <c r="H78" s="63" t="str">
        <f>IF(COUNTIF(J$49:M$49,$A$76)&gt;0,"12:15",0)</f>
        <v>12:15</v>
      </c>
      <c r="I78" s="63" t="str">
        <f>IF((H78+G78)&gt;0,"13:30",0)</f>
        <v>13:30</v>
      </c>
      <c r="J78" s="63" t="str">
        <f>IF(COUNTIF(N$49:S$49,$A$76)&gt;0,"13:30",0)</f>
        <v>13:30</v>
      </c>
      <c r="K78" s="63" t="str">
        <f>IF(J78&gt;0,"16:15",0)</f>
        <v>16:15</v>
      </c>
      <c r="L78" s="63">
        <f>IF(T$49=$A$76,"16:15",0)</f>
        <v>0</v>
      </c>
      <c r="M78" s="63">
        <f>IF(L78&gt;0,"18:30",0)</f>
        <v>0</v>
      </c>
      <c r="N78" s="63">
        <f>IF(COUNTIF(V$49:AA$49,$A$76)&gt;0,"20:00",0)</f>
        <v>0</v>
      </c>
      <c r="O78" s="63">
        <f>IF(N78&gt;0,"22:30",0)</f>
        <v>0</v>
      </c>
      <c r="P78" s="63">
        <f>IF(COUNTIF(AB$49:AE$49,$A$76)&gt;0,"13:30",0)</f>
        <v>0</v>
      </c>
      <c r="Q78" s="63">
        <f>IF(P78&gt;0,"18:00",0)</f>
        <v>0</v>
      </c>
      <c r="R78" s="63">
        <f>IF(COUNTIF(AF$49:AK$49,$A$76)&gt;0,"9:30",0)</f>
        <v>0</v>
      </c>
      <c r="S78" s="63">
        <f>IF(R78&gt;0,"18:30",0)</f>
        <v>0</v>
      </c>
      <c r="T78" s="63"/>
      <c r="U78" s="63">
        <f>IF(T78&gt;0,"09:30",0)</f>
        <v>0</v>
      </c>
      <c r="V78" s="63"/>
      <c r="W78" s="63">
        <f>IF(V78&gt;0,"09:30",0)</f>
        <v>0</v>
      </c>
      <c r="X78" s="62">
        <f>D78-C78+F78-E78+I78-H78-G78+K78-J78+M78-L78+O78-N78+Q78-P78+S78-R78+U78-T78+W78-V78</f>
        <v>0.35416666666666674</v>
      </c>
    </row>
    <row r="79" spans="1:24">
      <c r="A79" s="7">
        <v>43761</v>
      </c>
      <c r="B79" s="65"/>
      <c r="C79" s="63">
        <f>IF(B$50=$A$76,"7:45",0)</f>
        <v>0</v>
      </c>
      <c r="D79" s="63">
        <f>IF(C79&gt;0,"09:30",0)</f>
        <v>0</v>
      </c>
      <c r="E79" s="63">
        <f>IF(COUNTIF(C$50:H$50,$A$76)&gt;0,"09:30",0)</f>
        <v>0</v>
      </c>
      <c r="F79" s="63">
        <f>IF(E79&gt;0,"12:15",0)</f>
        <v>0</v>
      </c>
      <c r="G79" s="63" t="str">
        <f>IF(I$50=$A$76,"11:30",0)</f>
        <v>11:30</v>
      </c>
      <c r="H79" s="63">
        <f>IF(COUNTIF(J$50:M$50,$A$76)&gt;0,"12:15",0)</f>
        <v>0</v>
      </c>
      <c r="I79" s="63" t="str">
        <f>IF((H79+G79)&gt;0,"13:30",0)</f>
        <v>13:30</v>
      </c>
      <c r="J79" s="63" t="str">
        <f>IF(COUNTIF(N$50:S$50,$A$76)&gt;0,"13:30",0)</f>
        <v>13:30</v>
      </c>
      <c r="K79" s="63" t="str">
        <f>IF(J79&gt;0,"16:15",0)</f>
        <v>16:15</v>
      </c>
      <c r="L79" s="63">
        <f>IF(T$50=$A$76,"16:15",0)</f>
        <v>0</v>
      </c>
      <c r="M79" s="63">
        <f>IF(L79&gt;0,"18:30",0)</f>
        <v>0</v>
      </c>
      <c r="N79" s="63" t="str">
        <f>IF(COUNTIF(V$50:AA$50,$A$76)&gt;0,"20:00",0)</f>
        <v>20:00</v>
      </c>
      <c r="O79" s="63" t="str">
        <f>IF(N79&gt;0,"22:30",0)</f>
        <v>22:30</v>
      </c>
      <c r="P79" s="63">
        <f>IF(COUNTIF(AB$50:AE$50,$A$76)&gt;0,"13:30",0)</f>
        <v>0</v>
      </c>
      <c r="Q79" s="63">
        <f>IF(P79&gt;0,"18:00",0)</f>
        <v>0</v>
      </c>
      <c r="R79" s="63">
        <f>IF(COUNTIF(AF$50:AK$50,$A$76)&gt;0,"9:30",0)</f>
        <v>0</v>
      </c>
      <c r="S79" s="63">
        <f>IF(R79&gt;0,"18:30",0)</f>
        <v>0</v>
      </c>
      <c r="T79" s="63"/>
      <c r="U79" s="63">
        <f>IF(T79&gt;0,"09:30",0)</f>
        <v>0</v>
      </c>
      <c r="V79" s="63"/>
      <c r="W79" s="63">
        <f>IF(V79&gt;0,"09:30",0)</f>
        <v>0</v>
      </c>
      <c r="X79" s="62">
        <f>D79-C79+F79-E79+I79-H79-G79+K79-J79+M79-L79+O79-N79+Q79-P79+S79-R79+U79-T79+W79-V79</f>
        <v>0.30208333333333337</v>
      </c>
    </row>
    <row r="80" spans="1:24">
      <c r="A80" s="7">
        <v>43762</v>
      </c>
      <c r="B80" s="65"/>
      <c r="C80" s="63">
        <f>IF(B$51=$A$76,"7:45",0)</f>
        <v>0</v>
      </c>
      <c r="D80" s="63">
        <f>IF(C80&gt;0,"09:30",0)</f>
        <v>0</v>
      </c>
      <c r="E80" s="63" t="str">
        <f>IF(COUNTIF(C$51:H$51,$A$76)&gt;0,"09:30",0)</f>
        <v>09:30</v>
      </c>
      <c r="F80" s="63" t="str">
        <f>IF(E80&gt;0,"12:15",0)</f>
        <v>12:15</v>
      </c>
      <c r="G80" s="63">
        <f>IF(I$51=$A$76,"11:30",0)</f>
        <v>0</v>
      </c>
      <c r="H80" s="63">
        <f>IF(COUNTIF(J$51:M$51,$A$76)&gt;0,"12:15",0)</f>
        <v>0</v>
      </c>
      <c r="I80" s="63">
        <f>IF((H80+G80)&gt;0,"13:30",0)</f>
        <v>0</v>
      </c>
      <c r="J80" s="63">
        <f>IF(COUNTIF(N$51:S$51,$A$76)&gt;0,"13:30",0)</f>
        <v>0</v>
      </c>
      <c r="K80" s="63">
        <f>IF(J80&gt;0,"16:15",0)</f>
        <v>0</v>
      </c>
      <c r="L80" s="63" t="str">
        <f>IF(T$51=$A$76,"16:15",0)</f>
        <v>16:15</v>
      </c>
      <c r="M80" s="63" t="str">
        <f>IF(L80&gt;0,"18:30",0)</f>
        <v>18:30</v>
      </c>
      <c r="N80" s="63">
        <f>IF(COUNTIF(V$51:AA$51,$A$76)&gt;0,"20:00",0)</f>
        <v>0</v>
      </c>
      <c r="O80" s="63">
        <f>IF(N80&gt;0,"22:30",0)</f>
        <v>0</v>
      </c>
      <c r="P80" s="63">
        <f>IF(COUNTIF(AB$51:AE$51,$A$76)&gt;0,"13:30",0)</f>
        <v>0</v>
      </c>
      <c r="Q80" s="63">
        <f>IF(P80&gt;0,"18:00",0)</f>
        <v>0</v>
      </c>
      <c r="R80" s="63">
        <f>IF(COUNTIF(AF$51:AK$51,$A$76)&gt;0,"9:30",0)</f>
        <v>0</v>
      </c>
      <c r="S80" s="63">
        <f>IF(R80&gt;0,"18:30",0)</f>
        <v>0</v>
      </c>
      <c r="T80" s="63"/>
      <c r="U80" s="63">
        <f>IF(T80&gt;0,"09:30",0)</f>
        <v>0</v>
      </c>
      <c r="V80" s="63"/>
      <c r="W80" s="63">
        <f>IF(V80&gt;0,"09:30",0)</f>
        <v>0</v>
      </c>
      <c r="X80" s="62">
        <f>D80-C80+F80-E80+I80-H80-G80+K80-J80+M80-L80+O80-N80+Q80-P80+S80-R80+U80-T80+W80-V80</f>
        <v>0.20833333333333337</v>
      </c>
    </row>
    <row r="81" spans="1:24">
      <c r="A81" s="7">
        <v>43763</v>
      </c>
      <c r="B81" s="65"/>
      <c r="C81" s="63">
        <f>IF(B$52=$A$76,"7:45",0)</f>
        <v>0</v>
      </c>
      <c r="D81" s="63">
        <f>IF(C81&gt;0,"09:30",0)</f>
        <v>0</v>
      </c>
      <c r="E81" s="63">
        <f>IF(COUNTIF(C$52:H$52,$A$76)&gt;0,"09:30",0)</f>
        <v>0</v>
      </c>
      <c r="F81" s="63">
        <f>IF(E81&gt;0,"12:15",0)</f>
        <v>0</v>
      </c>
      <c r="G81" s="63">
        <f>IF(I$52=$A$76,"11:30",0)</f>
        <v>0</v>
      </c>
      <c r="H81" s="63">
        <f>IF(COUNTIF(J$52:M$52,$A$76)&gt;0,"12:15",0)</f>
        <v>0</v>
      </c>
      <c r="I81" s="63">
        <f>IF((H81+G81)&gt;0,"13:30",0)</f>
        <v>0</v>
      </c>
      <c r="J81" s="63">
        <f>IF(COUNTIF(N$52:S$52,$A$76)&gt;0,"13:30",0)</f>
        <v>0</v>
      </c>
      <c r="K81" s="63">
        <f>IF(J81&gt;0,"16:15",0)</f>
        <v>0</v>
      </c>
      <c r="L81" s="63">
        <f>IF(T$52=$A$76,"16:15",0)</f>
        <v>0</v>
      </c>
      <c r="M81" s="63">
        <f>IF(L81&gt;0,"18:30",0)</f>
        <v>0</v>
      </c>
      <c r="N81" s="63">
        <f>IF(COUNTIF(V$52:AA$52,$A$76)&gt;0,"20:00",0)</f>
        <v>0</v>
      </c>
      <c r="O81" s="63">
        <f>IF(N81&gt;0,"22:30",0)</f>
        <v>0</v>
      </c>
      <c r="P81" s="63">
        <f>IF(COUNTIF(AB$52:AE$52,$A$76)&gt;0,"13:30",0)</f>
        <v>0</v>
      </c>
      <c r="Q81" s="63">
        <f>IF(P81&gt;0,"18:00",0)</f>
        <v>0</v>
      </c>
      <c r="R81" s="63" t="str">
        <f>IF(COUNTIF(AF$52:AK$52,$A$76)&gt;0,"9:30",0)</f>
        <v>9:30</v>
      </c>
      <c r="S81" s="63" t="str">
        <f>IF(R81&gt;0,"18:30",0)</f>
        <v>18:30</v>
      </c>
      <c r="T81" s="63"/>
      <c r="U81" s="63">
        <f>IF(T81&gt;0,"09:30",0)</f>
        <v>0</v>
      </c>
      <c r="V81" s="63"/>
      <c r="W81" s="63">
        <f>IF(V81&gt;0,"09:30",0)</f>
        <v>0</v>
      </c>
      <c r="X81" s="62">
        <f>D81-C81+F81-E81+I81-H81-G81+K81-J81+M81-L81+O81-N81+Q81-P81+S81-R81+U81-T81+W81-V81</f>
        <v>0.37500000000000006</v>
      </c>
    </row>
    <row r="82" spans="1:24" ht="15.75" thickBot="1">
      <c r="A82" s="79"/>
      <c r="B82" s="78"/>
      <c r="C82" s="76"/>
      <c r="D82" s="76"/>
      <c r="E82" s="76"/>
      <c r="F82" s="76"/>
      <c r="G82" s="76"/>
      <c r="H82" s="76"/>
      <c r="I82" s="76"/>
      <c r="J82" s="76"/>
      <c r="K82" s="76"/>
      <c r="L82" s="76"/>
      <c r="M82" s="76"/>
      <c r="N82" s="76"/>
      <c r="O82" s="76"/>
      <c r="P82" s="77"/>
      <c r="Q82" s="77"/>
      <c r="R82" s="76"/>
      <c r="S82" s="76"/>
      <c r="T82" s="76"/>
      <c r="U82" s="76"/>
      <c r="V82" s="76"/>
      <c r="W82" s="76"/>
      <c r="X82" s="56">
        <f>X81+X80+X79+X78+X77</f>
        <v>1.4062500000000002</v>
      </c>
    </row>
    <row r="83" spans="1:24" ht="15.75">
      <c r="A83" s="75" t="str">
        <f>L7</f>
        <v>Francois</v>
      </c>
      <c r="B83" s="72">
        <f>X89</f>
        <v>1.5</v>
      </c>
      <c r="C83" s="118" t="s">
        <v>0</v>
      </c>
      <c r="D83" s="119"/>
      <c r="E83" s="120" t="s">
        <v>33</v>
      </c>
      <c r="F83" s="121"/>
      <c r="G83" s="118" t="s">
        <v>38</v>
      </c>
      <c r="H83" s="122"/>
      <c r="I83" s="119"/>
      <c r="J83" s="120" t="s">
        <v>39</v>
      </c>
      <c r="K83" s="121"/>
      <c r="L83" s="114" t="s">
        <v>7</v>
      </c>
      <c r="M83" s="123"/>
      <c r="N83" s="114" t="s">
        <v>24</v>
      </c>
      <c r="O83" s="123"/>
      <c r="P83" s="112" t="s">
        <v>42</v>
      </c>
      <c r="Q83" s="113"/>
      <c r="R83" s="114" t="s">
        <v>60</v>
      </c>
      <c r="S83" s="115"/>
      <c r="T83" s="116" t="s">
        <v>59</v>
      </c>
      <c r="U83" s="116"/>
      <c r="V83" s="116" t="s">
        <v>58</v>
      </c>
      <c r="W83" s="117"/>
      <c r="X83" s="68" t="s">
        <v>57</v>
      </c>
    </row>
    <row r="84" spans="1:24">
      <c r="A84" s="7">
        <v>43654</v>
      </c>
      <c r="B84" s="74"/>
      <c r="C84" s="63">
        <f>IF(B$48=$A$83,"7:45",0)</f>
        <v>0</v>
      </c>
      <c r="D84" s="63">
        <f>IF(C84&gt;0,"09:30",0)</f>
        <v>0</v>
      </c>
      <c r="E84" s="63" t="str">
        <f>IF(COUNTIF(C$48:H$48,$A$83)&gt;0,"09:30",0)</f>
        <v>09:30</v>
      </c>
      <c r="F84" s="63" t="str">
        <f>IF(E84&gt;0,"12:15",0)</f>
        <v>12:15</v>
      </c>
      <c r="G84" s="63">
        <f>IF(I$48=$A$83,"11:30",0)</f>
        <v>0</v>
      </c>
      <c r="H84" s="63" t="str">
        <f>IF(COUNTIF(J$48:M$48,$A$83)&gt;0,"12:15",0)</f>
        <v>12:15</v>
      </c>
      <c r="I84" s="63" t="str">
        <f>IF((H84+G84)&gt;0,"13:30",0)</f>
        <v>13:30</v>
      </c>
      <c r="J84" s="63" t="str">
        <f>IF(COUNTIF(N$48:S$48,$A$83)&gt;0,"13:30",0)</f>
        <v>13:30</v>
      </c>
      <c r="K84" s="63" t="str">
        <f>IF(J84&gt;0,"16:15",0)</f>
        <v>16:15</v>
      </c>
      <c r="L84" s="63">
        <f>IF(T$48=$A$83,"16:15",0)</f>
        <v>0</v>
      </c>
      <c r="M84" s="63">
        <f>IF(L84&gt;0,"18:30",0)</f>
        <v>0</v>
      </c>
      <c r="N84" s="63">
        <f>IF(COUNTIF(V$48:AA$48,$A$83)&gt;0,"20:00",0)</f>
        <v>0</v>
      </c>
      <c r="O84" s="63">
        <f>IF(N84&gt;0,"22:30",0)</f>
        <v>0</v>
      </c>
      <c r="P84" s="63">
        <f>IF(COUNTIF(AB$48:AE$48,$A$83)&gt;0,"13:30",0)</f>
        <v>0</v>
      </c>
      <c r="Q84" s="63">
        <f>IF(P84&gt;0,"18:00",0)</f>
        <v>0</v>
      </c>
      <c r="R84" s="63">
        <f>IF(COUNTIF(AF$48:AK$48,$A$83)&gt;0,"9:30",0)</f>
        <v>0</v>
      </c>
      <c r="S84" s="63">
        <f>IF(R84&gt;0,"18:30",0)</f>
        <v>0</v>
      </c>
      <c r="T84" s="63"/>
      <c r="U84" s="63">
        <f>IF(T84&gt;0,"09:30",0)</f>
        <v>0</v>
      </c>
      <c r="V84" s="63"/>
      <c r="W84" s="63">
        <f>IF(V84&gt;0,"09:30",0)</f>
        <v>0</v>
      </c>
      <c r="X84" s="62">
        <f>D84-C84+F84-E84+I84-H84-G84+K84-J84+M84-L84+O84-N84+Q84-P84+S84-R84+U84-T84+W84-V84</f>
        <v>0.28125</v>
      </c>
    </row>
    <row r="85" spans="1:24">
      <c r="A85" s="7">
        <v>43655</v>
      </c>
      <c r="B85" s="65"/>
      <c r="C85" s="63">
        <f>IF(B$49=$A$83,"7:45",0)</f>
        <v>0</v>
      </c>
      <c r="D85" s="63">
        <f>IF(C85&gt;0,"09:30",0)</f>
        <v>0</v>
      </c>
      <c r="E85" s="63" t="str">
        <f>IF(COUNTIF(C$49:H$49,$A$83)&gt;0,"09:30",0)</f>
        <v>09:30</v>
      </c>
      <c r="F85" s="63" t="str">
        <f>IF(E85&gt;0,"12:15",0)</f>
        <v>12:15</v>
      </c>
      <c r="G85" s="63">
        <f>IF(I$49=$A$83,"11:30",0)</f>
        <v>0</v>
      </c>
      <c r="H85" s="63" t="str">
        <f>IF(COUNTIF(J$49:M$49,$A$83)&gt;0,"12:15",0)</f>
        <v>12:15</v>
      </c>
      <c r="I85" s="63" t="str">
        <f>IF((H85+G85)&gt;0,"13:30",0)</f>
        <v>13:30</v>
      </c>
      <c r="J85" s="63" t="str">
        <f>IF(COUNTIF(N$49:S$49,$A$83)&gt;0,"13:30",0)</f>
        <v>13:30</v>
      </c>
      <c r="K85" s="63" t="str">
        <f>IF(J85&gt;0,"16:15",0)</f>
        <v>16:15</v>
      </c>
      <c r="L85" s="63">
        <f>IF(T$49=$A$83,"16:15",0)</f>
        <v>0</v>
      </c>
      <c r="M85" s="63">
        <f>IF(L85&gt;0,"18:30",0)</f>
        <v>0</v>
      </c>
      <c r="N85" s="63">
        <f>IF(COUNTIF(V$49:AA$49,$A$83)&gt;0,"20:00",0)</f>
        <v>0</v>
      </c>
      <c r="O85" s="63">
        <f>IF(N85&gt;0,"22:30",0)</f>
        <v>0</v>
      </c>
      <c r="P85" s="63">
        <f>IF(COUNTIF(AB$49:AE$49,$A$83)&gt;0,"13:30",0)</f>
        <v>0</v>
      </c>
      <c r="Q85" s="63">
        <f>IF(P85&gt;0,"18:00",0)</f>
        <v>0</v>
      </c>
      <c r="R85" s="63">
        <f>IF(COUNTIF(AF$49:AK$49,$A$83)&gt;0,"9:30",0)</f>
        <v>0</v>
      </c>
      <c r="S85" s="63">
        <f>IF(R85&gt;0,"18:30",0)</f>
        <v>0</v>
      </c>
      <c r="T85" s="63"/>
      <c r="U85" s="63">
        <f>IF(T85&gt;0,"09:30",0)</f>
        <v>0</v>
      </c>
      <c r="V85" s="63"/>
      <c r="W85" s="63">
        <f>IF(V85&gt;0,"09:30",0)</f>
        <v>0</v>
      </c>
      <c r="X85" s="62">
        <f>D85-C85+F85-E85+I85-H85-G85+K85-J85+M85-L85+O85-N85+Q85-P85+S85-R85+U85-T85+W85-V85</f>
        <v>0.28125</v>
      </c>
    </row>
    <row r="86" spans="1:24">
      <c r="A86" s="7">
        <v>43656</v>
      </c>
      <c r="B86" s="65"/>
      <c r="C86" s="63">
        <f>IF(B$50=$A$83,"7:45",0)</f>
        <v>0</v>
      </c>
      <c r="D86" s="63">
        <f>IF(C86&gt;0,"09:30",0)</f>
        <v>0</v>
      </c>
      <c r="E86" s="63" t="str">
        <f>IF(COUNTIF(C$50:H$50,$A$83)&gt;0,"09:30",0)</f>
        <v>09:30</v>
      </c>
      <c r="F86" s="63" t="str">
        <f>IF(E86&gt;0,"12:15",0)</f>
        <v>12:15</v>
      </c>
      <c r="G86" s="63">
        <f>IF(I$50=$A$83,"11:30",0)</f>
        <v>0</v>
      </c>
      <c r="H86" s="63">
        <f>IF(COUNTIF(J$50:M$50,$A$83)&gt;0,"12:15",0)</f>
        <v>0</v>
      </c>
      <c r="I86" s="63">
        <f>IF((H86+G86)&gt;0,"13:30",0)</f>
        <v>0</v>
      </c>
      <c r="J86" s="63" t="str">
        <f>IF(COUNTIF(N$50:S$50,$A$83)&gt;0,"13:30",0)</f>
        <v>13:30</v>
      </c>
      <c r="K86" s="63" t="str">
        <f>IF(J86&gt;0,"16:15",0)</f>
        <v>16:15</v>
      </c>
      <c r="L86" s="63">
        <f>IF(T$50=$A$83,"16:15",0)</f>
        <v>0</v>
      </c>
      <c r="M86" s="63">
        <f>IF(L86&gt;0,"18:30",0)</f>
        <v>0</v>
      </c>
      <c r="N86" s="63" t="str">
        <f>IF(COUNTIF(V$50:AA$50,$A$83)&gt;0,"20:00",0)</f>
        <v>20:00</v>
      </c>
      <c r="O86" s="63" t="str">
        <f>IF(N86&gt;0,"22:30",0)</f>
        <v>22:30</v>
      </c>
      <c r="P86" s="63">
        <f>IF(COUNTIF(AB$50:AE$50,$A$83)&gt;0,"13:30",0)</f>
        <v>0</v>
      </c>
      <c r="Q86" s="63">
        <f>IF(P86&gt;0,"18:00",0)</f>
        <v>0</v>
      </c>
      <c r="R86" s="63">
        <f>IF(COUNTIF(AF$50:AK$50,$A$83)&gt;0,"9:30",0)</f>
        <v>0</v>
      </c>
      <c r="S86" s="63">
        <f>IF(R86&gt;0,"18:30",0)</f>
        <v>0</v>
      </c>
      <c r="T86" s="63"/>
      <c r="U86" s="63">
        <f>IF(T86&gt;0,"09:30",0)</f>
        <v>0</v>
      </c>
      <c r="V86" s="63"/>
      <c r="W86" s="63">
        <f>IF(V86&gt;0,"09:30",0)</f>
        <v>0</v>
      </c>
      <c r="X86" s="62">
        <f>D86-C86+F86-E86+I86-H86-G86+K86-J86+M86-L86+O86-N86+Q86-P86+S86-R86+U86-T86+W86-V86</f>
        <v>0.33333333333333337</v>
      </c>
    </row>
    <row r="87" spans="1:24">
      <c r="A87" s="7">
        <v>43657</v>
      </c>
      <c r="B87" s="65"/>
      <c r="C87" s="63">
        <f>IF(B$51=$A$83,"7:45",0)</f>
        <v>0</v>
      </c>
      <c r="D87" s="63">
        <f>IF(C87&gt;0,"09:30",0)</f>
        <v>0</v>
      </c>
      <c r="E87" s="63" t="str">
        <f>IF(COUNTIF(C$51:H$51,$A$83)&gt;0,"09:30",0)</f>
        <v>09:30</v>
      </c>
      <c r="F87" s="63" t="str">
        <f>IF(E87&gt;0,"12:15",0)</f>
        <v>12:15</v>
      </c>
      <c r="G87" s="63">
        <f>IF(I$51=$A$83,"11:30",0)</f>
        <v>0</v>
      </c>
      <c r="H87" s="63">
        <f>IF(COUNTIF(J$51:M$51,$A$83)&gt;0,"12:15",0)</f>
        <v>0</v>
      </c>
      <c r="I87" s="63">
        <f>IF((H87+G87)&gt;0,"13:30",0)</f>
        <v>0</v>
      </c>
      <c r="J87" s="63" t="str">
        <f>IF(COUNTIF(N$51:S$51,$A$83)&gt;0,"13:30",0)</f>
        <v>13:30</v>
      </c>
      <c r="K87" s="63" t="str">
        <f>IF(J87&gt;0,"16:15",0)</f>
        <v>16:15</v>
      </c>
      <c r="L87" s="63">
        <f>IF(T$51=$A$83,"16:15",0)</f>
        <v>0</v>
      </c>
      <c r="M87" s="63">
        <f>IF(L87&gt;0,"18:30",0)</f>
        <v>0</v>
      </c>
      <c r="N87" s="63">
        <f>IF(COUNTIF(V$51:AA$51,$A$83)&gt;0,"20:00",0)</f>
        <v>0</v>
      </c>
      <c r="O87" s="63">
        <f>IF(N87&gt;0,"22:30",0)</f>
        <v>0</v>
      </c>
      <c r="P87" s="63">
        <f>IF(COUNTIF(AB$51:AE$51,$A$83)&gt;0,"13:30",0)</f>
        <v>0</v>
      </c>
      <c r="Q87" s="63">
        <f>IF(P87&gt;0,"18:00",0)</f>
        <v>0</v>
      </c>
      <c r="R87" s="63">
        <f>IF(COUNTIF(AF$51:AK$51,$A$83)&gt;0,"9:30",0)</f>
        <v>0</v>
      </c>
      <c r="S87" s="63">
        <f>IF(R87&gt;0,"18:30",0)</f>
        <v>0</v>
      </c>
      <c r="T87" s="63"/>
      <c r="U87" s="63">
        <f>IF(T87&gt;0,"09:30",0)</f>
        <v>0</v>
      </c>
      <c r="V87" s="63"/>
      <c r="W87" s="63">
        <f>IF(V87&gt;0,"09:30",0)</f>
        <v>0</v>
      </c>
      <c r="X87" s="62">
        <f>D87-C87+F87-E87+I87-H87-G87+K87-J87+M87-L87+O87-N87+Q87-P87+S87-R87+U87-T87+W87-V87</f>
        <v>0.22916666666666674</v>
      </c>
    </row>
    <row r="88" spans="1:24">
      <c r="A88" s="7">
        <v>43658</v>
      </c>
      <c r="B88" s="65"/>
      <c r="C88" s="63">
        <f>IF(B$52=$A$83,"7:45",0)</f>
        <v>0</v>
      </c>
      <c r="D88" s="63">
        <f>IF(C88&gt;0,"09:30",0)</f>
        <v>0</v>
      </c>
      <c r="E88" s="63">
        <f>IF(COUNTIF(C$52:H$52,$A$83)&gt;0,"09:30",0)</f>
        <v>0</v>
      </c>
      <c r="F88" s="63">
        <f>IF(E88&gt;0,"12:15",0)</f>
        <v>0</v>
      </c>
      <c r="G88" s="63">
        <f>IF(I$52=$A$83,"11:30",0)</f>
        <v>0</v>
      </c>
      <c r="H88" s="63">
        <f>IF(COUNTIF(J$52:M$52,$A$83)&gt;0,"12:15",0)</f>
        <v>0</v>
      </c>
      <c r="I88" s="63">
        <f>IF((H88+G88)&gt;0,"13:30",0)</f>
        <v>0</v>
      </c>
      <c r="J88" s="63">
        <f>IF(COUNTIF(N$52:S$52,$A$83)&gt;0,"13:30",0)</f>
        <v>0</v>
      </c>
      <c r="K88" s="63">
        <f>IF(J88&gt;0,"16:15",0)</f>
        <v>0</v>
      </c>
      <c r="L88" s="63">
        <f>IF(T$52=$A$83,"16:15",0)</f>
        <v>0</v>
      </c>
      <c r="M88" s="63">
        <f>IF(L88&gt;0,"18:30",0)</f>
        <v>0</v>
      </c>
      <c r="N88" s="63">
        <f>IF(COUNTIF(V$52:AA$52,$A$83)&gt;0,"20:00",0)</f>
        <v>0</v>
      </c>
      <c r="O88" s="63">
        <f>IF(N88&gt;0,"22:30",0)</f>
        <v>0</v>
      </c>
      <c r="P88" s="63">
        <f>IF(COUNTIF(AB$52:AE$52,$A$83)&gt;0,"13:30",0)</f>
        <v>0</v>
      </c>
      <c r="Q88" s="63">
        <f>IF(P88&gt;0,"18:00",0)</f>
        <v>0</v>
      </c>
      <c r="R88" s="63" t="str">
        <f>IF(COUNTIF(AF$52:AK$52,$A$83)&gt;0,"9:30",0)</f>
        <v>9:30</v>
      </c>
      <c r="S88" s="63" t="str">
        <f>IF(R88&gt;0,"18:30",0)</f>
        <v>18:30</v>
      </c>
      <c r="T88" s="63"/>
      <c r="U88" s="63">
        <f>IF(T88&gt;0,"09:30",0)</f>
        <v>0</v>
      </c>
      <c r="V88" s="63"/>
      <c r="W88" s="63">
        <f>IF(V88&gt;0,"09:30",0)</f>
        <v>0</v>
      </c>
      <c r="X88" s="62">
        <f>D88-C88+F88-E88+I88-H88-G88+K88-J88+M88-L88+O88-N88+Q88-P88+S88-R88+U88-T88+W88-V88</f>
        <v>0.37500000000000006</v>
      </c>
    </row>
    <row r="89" spans="1:24" ht="15.75" thickBot="1">
      <c r="A89" s="61"/>
      <c r="B89" s="61"/>
      <c r="C89" s="57"/>
      <c r="D89" s="57"/>
      <c r="E89" s="60"/>
      <c r="F89" s="57"/>
      <c r="G89" s="57"/>
      <c r="H89" s="60"/>
      <c r="I89" s="57"/>
      <c r="J89" s="57"/>
      <c r="K89" s="57"/>
      <c r="L89" s="60"/>
      <c r="M89" s="57"/>
      <c r="N89" s="57"/>
      <c r="O89" s="59"/>
      <c r="P89" s="57"/>
      <c r="Q89" s="57"/>
      <c r="R89" s="58"/>
      <c r="S89" s="58"/>
      <c r="T89" s="58"/>
      <c r="V89" s="57"/>
      <c r="X89" s="56">
        <f>X88+X87+X86+X85+X84</f>
        <v>1.5</v>
      </c>
    </row>
    <row r="90" spans="1:24" ht="15.75">
      <c r="A90" s="73"/>
      <c r="B90" s="72">
        <f>X96</f>
        <v>0</v>
      </c>
      <c r="C90" s="128" t="s">
        <v>0</v>
      </c>
      <c r="D90" s="129"/>
      <c r="E90" s="130" t="s">
        <v>33</v>
      </c>
      <c r="F90" s="131"/>
      <c r="G90" s="128" t="s">
        <v>38</v>
      </c>
      <c r="H90" s="132"/>
      <c r="I90" s="129"/>
      <c r="J90" s="130" t="s">
        <v>39</v>
      </c>
      <c r="K90" s="131"/>
      <c r="L90" s="124" t="s">
        <v>7</v>
      </c>
      <c r="M90" s="133"/>
      <c r="N90" s="124" t="s">
        <v>24</v>
      </c>
      <c r="O90" s="133"/>
      <c r="P90" s="112" t="s">
        <v>42</v>
      </c>
      <c r="Q90" s="113"/>
      <c r="R90" s="124" t="s">
        <v>60</v>
      </c>
      <c r="S90" s="125"/>
      <c r="T90" s="126" t="s">
        <v>59</v>
      </c>
      <c r="U90" s="126"/>
      <c r="V90" s="126" t="s">
        <v>58</v>
      </c>
      <c r="W90" s="127"/>
      <c r="X90" s="68" t="s">
        <v>57</v>
      </c>
    </row>
    <row r="91" spans="1:24">
      <c r="A91" s="7">
        <v>43654</v>
      </c>
      <c r="B91" s="65"/>
      <c r="C91" s="63"/>
      <c r="D91" s="63"/>
      <c r="E91" s="63"/>
      <c r="F91" s="63"/>
      <c r="G91" s="63"/>
      <c r="H91" s="63"/>
      <c r="I91" s="63"/>
      <c r="J91" s="63"/>
      <c r="K91" s="63"/>
      <c r="L91" s="63"/>
      <c r="M91" s="63"/>
      <c r="N91" s="63"/>
      <c r="O91" s="63"/>
      <c r="P91" s="71"/>
      <c r="Q91" s="71"/>
      <c r="R91" s="71"/>
      <c r="S91" s="71"/>
      <c r="T91" s="63"/>
      <c r="U91" s="63"/>
      <c r="V91" s="63"/>
      <c r="W91" s="63"/>
      <c r="X91" s="62">
        <f>D91-C91+F91-E91+I91-H91-G91+K91-J91+M91-L91+O91-N91+Q91-P91+S91-R91+U91-T91+W91-V91</f>
        <v>0</v>
      </c>
    </row>
    <row r="92" spans="1:24">
      <c r="A92" s="7">
        <v>43655</v>
      </c>
      <c r="B92" s="65"/>
      <c r="C92" s="63"/>
      <c r="D92" s="63"/>
      <c r="E92" s="63"/>
      <c r="F92" s="63"/>
      <c r="G92" s="63"/>
      <c r="H92" s="63"/>
      <c r="I92" s="63"/>
      <c r="J92" s="63"/>
      <c r="K92" s="63"/>
      <c r="L92" s="63"/>
      <c r="M92" s="63"/>
      <c r="N92" s="63"/>
      <c r="O92" s="63"/>
      <c r="P92" s="71"/>
      <c r="Q92" s="71"/>
      <c r="R92" s="71"/>
      <c r="S92" s="71"/>
      <c r="T92" s="63"/>
      <c r="U92" s="63"/>
      <c r="V92" s="63"/>
      <c r="W92" s="63"/>
      <c r="X92" s="62">
        <f>D92-C92+F92-E92+I92-H92-G92+K92-J92+M92-L92+O92-N92+Q92-P92+S92-R92+U92-T92+W92-V92</f>
        <v>0</v>
      </c>
    </row>
    <row r="93" spans="1:24">
      <c r="A93" s="7">
        <v>43656</v>
      </c>
      <c r="B93" s="65"/>
      <c r="C93" s="63"/>
      <c r="D93" s="63"/>
      <c r="E93" s="63"/>
      <c r="F93" s="63"/>
      <c r="G93" s="63"/>
      <c r="H93" s="63"/>
      <c r="I93" s="63"/>
      <c r="J93" s="63"/>
      <c r="K93" s="63"/>
      <c r="L93" s="63"/>
      <c r="M93" s="63"/>
      <c r="N93" s="63"/>
      <c r="O93" s="63"/>
      <c r="P93" s="71"/>
      <c r="Q93" s="71"/>
      <c r="R93" s="71"/>
      <c r="S93" s="71"/>
      <c r="T93" s="63"/>
      <c r="U93" s="63"/>
      <c r="V93" s="63"/>
      <c r="W93" s="63"/>
      <c r="X93" s="62">
        <f>D93-C93+F93-E93+I93-H93-G93+K93-J93+M93-L93+O93-N93+Q93-P93+S93-R93+U93-T93+W93-V93</f>
        <v>0</v>
      </c>
    </row>
    <row r="94" spans="1:24">
      <c r="A94" s="7">
        <v>43657</v>
      </c>
      <c r="B94" s="65"/>
      <c r="C94" s="63"/>
      <c r="D94" s="63"/>
      <c r="E94" s="63"/>
      <c r="F94" s="63"/>
      <c r="G94" s="63"/>
      <c r="H94" s="63"/>
      <c r="I94" s="63"/>
      <c r="J94" s="63"/>
      <c r="K94" s="63"/>
      <c r="L94" s="63"/>
      <c r="M94" s="63"/>
      <c r="N94" s="63"/>
      <c r="O94" s="63"/>
      <c r="P94" s="71"/>
      <c r="Q94" s="71"/>
      <c r="R94" s="71"/>
      <c r="S94" s="71"/>
      <c r="T94" s="63"/>
      <c r="U94" s="63"/>
      <c r="V94" s="63"/>
      <c r="W94" s="63"/>
      <c r="X94" s="62">
        <f>D94-C94+F94-E94+I94-H94-G94+K94-J94+M94-L94+O94-N94+Q94-P94+S94-R94+U94-T94+W94-V94</f>
        <v>0</v>
      </c>
    </row>
    <row r="95" spans="1:24">
      <c r="A95" s="7">
        <v>43658</v>
      </c>
      <c r="B95" s="65"/>
      <c r="C95" s="63"/>
      <c r="D95" s="63"/>
      <c r="E95" s="63"/>
      <c r="F95" s="63"/>
      <c r="G95" s="63"/>
      <c r="H95" s="63"/>
      <c r="I95" s="63"/>
      <c r="J95" s="63"/>
      <c r="K95" s="63"/>
      <c r="L95" s="63"/>
      <c r="M95" s="63"/>
      <c r="N95" s="63"/>
      <c r="O95" s="63"/>
      <c r="P95" s="71"/>
      <c r="Q95" s="71"/>
      <c r="R95" s="71"/>
      <c r="S95" s="71"/>
      <c r="T95" s="63"/>
      <c r="U95" s="63"/>
      <c r="V95" s="63"/>
      <c r="W95" s="63"/>
      <c r="X95" s="62">
        <f>D95-C95+F95-E95+I95-H95-G95+K95-J95+M95-L95+O95-N95+Q95-P95+S95-R95+U95-T95+W95-V95</f>
        <v>0</v>
      </c>
    </row>
    <row r="96" spans="1:24">
      <c r="A96" s="61"/>
      <c r="B96" s="61"/>
      <c r="C96" s="57"/>
      <c r="D96" s="57"/>
      <c r="E96" s="60"/>
      <c r="F96" s="57"/>
      <c r="G96" s="57"/>
      <c r="H96" s="60"/>
      <c r="I96" s="57"/>
      <c r="J96" s="57"/>
      <c r="K96" s="57"/>
      <c r="L96" s="60"/>
      <c r="M96" s="57"/>
      <c r="N96" s="57"/>
      <c r="O96" s="59"/>
      <c r="P96" s="57"/>
      <c r="Q96" s="57"/>
      <c r="R96" s="58"/>
      <c r="S96" s="58"/>
      <c r="T96" s="58"/>
      <c r="V96" s="57"/>
      <c r="X96" s="56">
        <f>X95+X94+X93+X92+X91</f>
        <v>0</v>
      </c>
    </row>
    <row r="97" spans="1:24">
      <c r="A97" s="61"/>
      <c r="B97" s="61"/>
      <c r="C97" s="57"/>
      <c r="D97" s="57"/>
      <c r="E97" s="60"/>
      <c r="F97" s="57"/>
      <c r="G97" s="57"/>
      <c r="H97" s="60"/>
      <c r="I97" s="57"/>
      <c r="J97" s="57"/>
      <c r="K97" s="57"/>
      <c r="L97" s="60"/>
      <c r="M97" s="57"/>
      <c r="N97" s="57"/>
      <c r="O97" s="59"/>
      <c r="P97" s="57"/>
      <c r="Q97" s="57"/>
      <c r="R97" s="58"/>
      <c r="S97" s="58"/>
      <c r="T97" s="58"/>
      <c r="V97" s="57"/>
      <c r="X97" s="56" t="e">
        <f>#REF!+#REF!+#REF!+#REF!+#REF!</f>
        <v>#REF!</v>
      </c>
    </row>
    <row r="98" spans="1:24" ht="15.75" thickBot="1"/>
    <row r="99" spans="1:24" ht="15.75">
      <c r="A99" s="70"/>
      <c r="B99" s="69"/>
      <c r="C99" s="128"/>
      <c r="D99" s="129"/>
      <c r="E99" s="130"/>
      <c r="F99" s="131"/>
      <c r="G99" s="128"/>
      <c r="H99" s="132"/>
      <c r="I99" s="129"/>
      <c r="J99" s="130"/>
      <c r="K99" s="131"/>
      <c r="L99" s="124"/>
      <c r="M99" s="133"/>
      <c r="N99" s="124"/>
      <c r="O99" s="133"/>
      <c r="P99" s="134"/>
      <c r="Q99" s="135"/>
      <c r="R99" s="124"/>
      <c r="S99" s="125"/>
      <c r="T99" s="126"/>
      <c r="U99" s="126"/>
      <c r="V99" s="126"/>
      <c r="W99" s="127"/>
      <c r="X99" s="68"/>
    </row>
    <row r="100" spans="1:24">
      <c r="A100" s="67"/>
      <c r="B100" s="65"/>
      <c r="C100" s="63"/>
      <c r="D100" s="63"/>
      <c r="E100" s="63"/>
      <c r="F100" s="63"/>
      <c r="G100" s="63"/>
      <c r="H100" s="63"/>
      <c r="I100" s="63"/>
      <c r="J100" s="63"/>
      <c r="K100" s="63"/>
      <c r="L100" s="63"/>
      <c r="M100" s="63"/>
      <c r="N100" s="63"/>
      <c r="O100" s="63"/>
      <c r="P100" s="64"/>
      <c r="Q100" s="63"/>
      <c r="R100" s="64"/>
      <c r="S100" s="64"/>
      <c r="T100" s="63"/>
      <c r="U100" s="63"/>
      <c r="V100" s="63"/>
      <c r="W100" s="63"/>
      <c r="X100" s="62"/>
    </row>
    <row r="101" spans="1:24">
      <c r="A101" s="67"/>
      <c r="B101" s="65"/>
      <c r="C101" s="63"/>
      <c r="D101" s="63"/>
      <c r="E101" s="63"/>
      <c r="F101" s="63"/>
      <c r="G101" s="63"/>
      <c r="H101" s="63"/>
      <c r="I101" s="63"/>
      <c r="J101" s="63"/>
      <c r="K101" s="63"/>
      <c r="L101" s="63"/>
      <c r="M101" s="63"/>
      <c r="N101" s="63"/>
      <c r="O101" s="63"/>
      <c r="P101" s="64"/>
      <c r="Q101" s="63"/>
      <c r="R101" s="64"/>
      <c r="S101" s="64"/>
      <c r="T101" s="63"/>
      <c r="U101" s="63"/>
      <c r="V101" s="63"/>
      <c r="W101" s="63"/>
      <c r="X101" s="62"/>
    </row>
    <row r="102" spans="1:24">
      <c r="A102" s="66"/>
      <c r="B102" s="65"/>
      <c r="C102" s="63"/>
      <c r="D102" s="63"/>
      <c r="E102" s="63"/>
      <c r="F102" s="63"/>
      <c r="G102" s="63"/>
      <c r="H102" s="63"/>
      <c r="I102" s="63"/>
      <c r="J102" s="63"/>
      <c r="K102" s="63"/>
      <c r="L102" s="63"/>
      <c r="M102" s="63"/>
      <c r="N102" s="63"/>
      <c r="O102" s="63"/>
      <c r="P102" s="64"/>
      <c r="Q102" s="63"/>
      <c r="R102" s="64"/>
      <c r="S102" s="64"/>
      <c r="T102" s="63"/>
      <c r="U102" s="63"/>
      <c r="V102" s="63"/>
      <c r="W102" s="63"/>
      <c r="X102" s="62"/>
    </row>
    <row r="103" spans="1:24">
      <c r="A103" s="66"/>
      <c r="B103" s="65"/>
      <c r="C103" s="63"/>
      <c r="D103" s="63"/>
      <c r="E103" s="63"/>
      <c r="F103" s="63"/>
      <c r="G103" s="63"/>
      <c r="H103" s="63"/>
      <c r="I103" s="63"/>
      <c r="J103" s="63"/>
      <c r="K103" s="63"/>
      <c r="L103" s="63"/>
      <c r="M103" s="63"/>
      <c r="N103" s="63"/>
      <c r="O103" s="63"/>
      <c r="P103" s="64"/>
      <c r="Q103" s="63"/>
      <c r="R103" s="64"/>
      <c r="S103" s="64"/>
      <c r="T103" s="63"/>
      <c r="U103" s="63"/>
      <c r="V103" s="63"/>
      <c r="W103" s="63"/>
      <c r="X103" s="62"/>
    </row>
    <row r="104" spans="1:24">
      <c r="A104" s="66"/>
      <c r="B104" s="65"/>
      <c r="C104" s="63"/>
      <c r="D104" s="63"/>
      <c r="E104" s="63"/>
      <c r="F104" s="63"/>
      <c r="G104" s="63"/>
      <c r="H104" s="63"/>
      <c r="I104" s="63"/>
      <c r="J104" s="63"/>
      <c r="K104" s="63"/>
      <c r="L104" s="63"/>
      <c r="M104" s="63"/>
      <c r="N104" s="63"/>
      <c r="O104" s="63"/>
      <c r="P104" s="64"/>
      <c r="Q104" s="63"/>
      <c r="R104" s="64"/>
      <c r="S104" s="64"/>
      <c r="T104" s="63"/>
      <c r="U104" s="63"/>
      <c r="V104" s="63"/>
      <c r="W104" s="63"/>
      <c r="X104" s="62"/>
    </row>
    <row r="105" spans="1:24">
      <c r="A105" s="61"/>
      <c r="B105" s="61"/>
      <c r="C105" s="57"/>
      <c r="D105" s="57"/>
      <c r="E105" s="60"/>
      <c r="F105" s="57"/>
      <c r="G105" s="57"/>
      <c r="H105" s="60"/>
      <c r="I105" s="57"/>
      <c r="J105" s="57"/>
      <c r="K105" s="57"/>
      <c r="L105" s="60"/>
      <c r="M105" s="57"/>
      <c r="N105" s="57"/>
      <c r="O105" s="59"/>
      <c r="P105" s="57"/>
      <c r="Q105" s="57"/>
      <c r="R105" s="58"/>
      <c r="S105" s="58"/>
      <c r="T105" s="58"/>
      <c r="V105" s="57"/>
      <c r="X105" s="56"/>
    </row>
  </sheetData>
  <mergeCells count="70">
    <mergeCell ref="N99:O99"/>
    <mergeCell ref="C99:D99"/>
    <mergeCell ref="E99:F99"/>
    <mergeCell ref="G99:I99"/>
    <mergeCell ref="J99:K99"/>
    <mergeCell ref="L99:M99"/>
    <mergeCell ref="P99:Q99"/>
    <mergeCell ref="R99:S99"/>
    <mergeCell ref="T99:U99"/>
    <mergeCell ref="V99:W99"/>
    <mergeCell ref="P90:Q90"/>
    <mergeCell ref="R90:S90"/>
    <mergeCell ref="T90:U90"/>
    <mergeCell ref="V90:W90"/>
    <mergeCell ref="N83:O83"/>
    <mergeCell ref="C90:D90"/>
    <mergeCell ref="E90:F90"/>
    <mergeCell ref="G90:I90"/>
    <mergeCell ref="J90:K90"/>
    <mergeCell ref="L90:M90"/>
    <mergeCell ref="C83:D83"/>
    <mergeCell ref="P83:Q83"/>
    <mergeCell ref="R83:S83"/>
    <mergeCell ref="T83:U83"/>
    <mergeCell ref="V83:W83"/>
    <mergeCell ref="N90:O90"/>
    <mergeCell ref="E83:F83"/>
    <mergeCell ref="G83:I83"/>
    <mergeCell ref="J83:K83"/>
    <mergeCell ref="L83:M83"/>
    <mergeCell ref="N76:O76"/>
    <mergeCell ref="N69:O69"/>
    <mergeCell ref="R76:S76"/>
    <mergeCell ref="T76:U76"/>
    <mergeCell ref="V76:W76"/>
    <mergeCell ref="C76:D76"/>
    <mergeCell ref="E76:F76"/>
    <mergeCell ref="G76:I76"/>
    <mergeCell ref="J76:K76"/>
    <mergeCell ref="L76:M76"/>
    <mergeCell ref="P76:Q76"/>
    <mergeCell ref="C69:D69"/>
    <mergeCell ref="E69:F69"/>
    <mergeCell ref="G69:I69"/>
    <mergeCell ref="J69:K69"/>
    <mergeCell ref="L69:M69"/>
    <mergeCell ref="P69:Q69"/>
    <mergeCell ref="R69:S69"/>
    <mergeCell ref="T69:U69"/>
    <mergeCell ref="V69:W69"/>
    <mergeCell ref="P54:Q54"/>
    <mergeCell ref="R54:S54"/>
    <mergeCell ref="T54:U54"/>
    <mergeCell ref="V54:W54"/>
    <mergeCell ref="P62:Q62"/>
    <mergeCell ref="R62:S62"/>
    <mergeCell ref="T62:U62"/>
    <mergeCell ref="V62:W62"/>
    <mergeCell ref="N54:O54"/>
    <mergeCell ref="C62:D62"/>
    <mergeCell ref="E62:F62"/>
    <mergeCell ref="G62:I62"/>
    <mergeCell ref="J62:K62"/>
    <mergeCell ref="L62:M62"/>
    <mergeCell ref="N62:O62"/>
    <mergeCell ref="C54:D54"/>
    <mergeCell ref="E54:F54"/>
    <mergeCell ref="G54:I54"/>
    <mergeCell ref="J54:K54"/>
    <mergeCell ref="L54:M54"/>
  </mergeCells>
  <conditionalFormatting sqref="D39:H41">
    <cfRule type="cellIs" dxfId="9" priority="1" operator="equal">
      <formula>$L$7</formula>
    </cfRule>
    <cfRule type="cellIs" dxfId="8" priority="2" operator="equal">
      <formula>$L$6</formula>
    </cfRule>
    <cfRule type="cellIs" dxfId="7" priority="3" operator="equal">
      <formula>$L$5</formula>
    </cfRule>
    <cfRule type="cellIs" dxfId="6" priority="4" operator="equal">
      <formula>$L$4</formula>
    </cfRule>
    <cfRule type="cellIs" dxfId="5" priority="5" operator="equal">
      <formula>$L$3</formula>
    </cfRule>
  </conditionalFormatting>
  <dataValidations count="3">
    <dataValidation type="list" allowBlank="1" showInputMessage="1" showErrorMessage="1" sqref="A90 L4:L6">
      <formula1>Animateur</formula1>
    </dataValidation>
    <dataValidation type="list" allowBlank="1" showInputMessage="1" showErrorMessage="1" sqref="A62 A54 A69 A83 A76 L3">
      <formula1 xml:space="preserve"> Animateur</formula1>
    </dataValidation>
    <dataValidation type="list" allowBlank="1" showInputMessage="1" showErrorMessage="1" sqref="A99 B48:AM53 D39:H41">
      <formula1>Animateurs</formula1>
    </dataValidation>
  </dataValidations>
  <pageMargins left="0.25" right="0.25" top="0.75" bottom="0.75" header="0.3" footer="0.3"/>
  <pageSetup paperSize="9" scale="19" orientation="portrait" horizont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B1:B71"/>
  <sheetViews>
    <sheetView topLeftCell="A51" workbookViewId="0">
      <selection activeCell="B66" sqref="B39:B66"/>
    </sheetView>
  </sheetViews>
  <sheetFormatPr baseColWidth="10" defaultRowHeight="15"/>
  <cols>
    <col min="3" max="3" width="28.5703125" customWidth="1"/>
  </cols>
  <sheetData>
    <row r="1" spans="2:2">
      <c r="B1" t="s">
        <v>143</v>
      </c>
    </row>
    <row r="2" spans="2:2">
      <c r="B2" t="s">
        <v>100</v>
      </c>
    </row>
    <row r="3" spans="2:2">
      <c r="B3" t="s">
        <v>83</v>
      </c>
    </row>
    <row r="4" spans="2:2">
      <c r="B4" t="s">
        <v>84</v>
      </c>
    </row>
    <row r="5" spans="2:2">
      <c r="B5" t="s">
        <v>94</v>
      </c>
    </row>
    <row r="6" spans="2:2">
      <c r="B6" t="s">
        <v>88</v>
      </c>
    </row>
    <row r="7" spans="2:2">
      <c r="B7" t="s">
        <v>90</v>
      </c>
    </row>
    <row r="8" spans="2:2">
      <c r="B8" t="s">
        <v>105</v>
      </c>
    </row>
    <row r="9" spans="2:2">
      <c r="B9" t="s">
        <v>144</v>
      </c>
    </row>
    <row r="10" spans="2:2">
      <c r="B10" t="s">
        <v>97</v>
      </c>
    </row>
    <row r="11" spans="2:2">
      <c r="B11" t="s">
        <v>98</v>
      </c>
    </row>
    <row r="12" spans="2:2">
      <c r="B12" t="s">
        <v>106</v>
      </c>
    </row>
    <row r="13" spans="2:2">
      <c r="B13" t="s">
        <v>92</v>
      </c>
    </row>
    <row r="14" spans="2:2">
      <c r="B14" t="s">
        <v>107</v>
      </c>
    </row>
    <row r="15" spans="2:2">
      <c r="B15" t="s">
        <v>108</v>
      </c>
    </row>
    <row r="16" spans="2:2">
      <c r="B16" t="s">
        <v>89</v>
      </c>
    </row>
    <row r="17" spans="2:2">
      <c r="B17" t="s">
        <v>142</v>
      </c>
    </row>
    <row r="18" spans="2:2">
      <c r="B18" t="s">
        <v>149</v>
      </c>
    </row>
    <row r="19" spans="2:2">
      <c r="B19" t="s">
        <v>124</v>
      </c>
    </row>
    <row r="20" spans="2:2">
      <c r="B20" t="s">
        <v>148</v>
      </c>
    </row>
    <row r="21" spans="2:2">
      <c r="B21" t="s">
        <v>121</v>
      </c>
    </row>
    <row r="22" spans="2:2">
      <c r="B22" t="s">
        <v>120</v>
      </c>
    </row>
    <row r="23" spans="2:2">
      <c r="B23" t="s">
        <v>150</v>
      </c>
    </row>
    <row r="24" spans="2:2">
      <c r="B24" t="s">
        <v>139</v>
      </c>
    </row>
    <row r="25" spans="2:2">
      <c r="B25" t="s">
        <v>109</v>
      </c>
    </row>
    <row r="26" spans="2:2">
      <c r="B26" t="s">
        <v>110</v>
      </c>
    </row>
    <row r="27" spans="2:2">
      <c r="B27" t="s">
        <v>111</v>
      </c>
    </row>
    <row r="28" spans="2:2">
      <c r="B28" t="s">
        <v>99</v>
      </c>
    </row>
    <row r="29" spans="2:2">
      <c r="B29" t="s">
        <v>146</v>
      </c>
    </row>
    <row r="30" spans="2:2">
      <c r="B30" t="s">
        <v>91</v>
      </c>
    </row>
    <row r="31" spans="2:2">
      <c r="B31" t="s">
        <v>145</v>
      </c>
    </row>
    <row r="32" spans="2:2">
      <c r="B32" t="s">
        <v>151</v>
      </c>
    </row>
    <row r="33" spans="2:2">
      <c r="B33" t="s">
        <v>147</v>
      </c>
    </row>
    <row r="34" spans="2:2">
      <c r="B34" t="s">
        <v>112</v>
      </c>
    </row>
    <row r="35" spans="2:2">
      <c r="B35" t="s">
        <v>113</v>
      </c>
    </row>
    <row r="36" spans="2:2">
      <c r="B36" t="s">
        <v>115</v>
      </c>
    </row>
    <row r="37" spans="2:2">
      <c r="B37" t="s">
        <v>117</v>
      </c>
    </row>
    <row r="38" spans="2:2">
      <c r="B38" t="s">
        <v>137</v>
      </c>
    </row>
    <row r="39" spans="2:2">
      <c r="B39" t="s">
        <v>102</v>
      </c>
    </row>
    <row r="40" spans="2:2">
      <c r="B40" t="s">
        <v>103</v>
      </c>
    </row>
    <row r="41" spans="2:2">
      <c r="B41" t="s">
        <v>104</v>
      </c>
    </row>
    <row r="42" spans="2:2">
      <c r="B42" t="s">
        <v>122</v>
      </c>
    </row>
    <row r="43" spans="2:2">
      <c r="B43" t="s">
        <v>123</v>
      </c>
    </row>
    <row r="44" spans="2:2">
      <c r="B44" t="s">
        <v>93</v>
      </c>
    </row>
    <row r="45" spans="2:2">
      <c r="B45" t="s">
        <v>125</v>
      </c>
    </row>
    <row r="46" spans="2:2">
      <c r="B46" t="s">
        <v>95</v>
      </c>
    </row>
    <row r="47" spans="2:2">
      <c r="B47" t="s">
        <v>114</v>
      </c>
    </row>
    <row r="48" spans="2:2">
      <c r="B48" t="s">
        <v>96</v>
      </c>
    </row>
    <row r="49" spans="2:2">
      <c r="B49" t="s">
        <v>126</v>
      </c>
    </row>
    <row r="50" spans="2:2">
      <c r="B50" t="s">
        <v>127</v>
      </c>
    </row>
    <row r="51" spans="2:2">
      <c r="B51" t="s">
        <v>134</v>
      </c>
    </row>
    <row r="52" spans="2:2">
      <c r="B52" t="s">
        <v>86</v>
      </c>
    </row>
    <row r="53" spans="2:2">
      <c r="B53" t="s">
        <v>129</v>
      </c>
    </row>
    <row r="54" spans="2:2">
      <c r="B54" t="s">
        <v>130</v>
      </c>
    </row>
    <row r="55" spans="2:2">
      <c r="B55" t="s">
        <v>116</v>
      </c>
    </row>
    <row r="56" spans="2:2">
      <c r="B56" t="s">
        <v>141</v>
      </c>
    </row>
    <row r="57" spans="2:2">
      <c r="B57" t="s">
        <v>85</v>
      </c>
    </row>
    <row r="58" spans="2:2">
      <c r="B58" t="s">
        <v>140</v>
      </c>
    </row>
    <row r="59" spans="2:2">
      <c r="B59" t="s">
        <v>101</v>
      </c>
    </row>
    <row r="60" spans="2:2">
      <c r="B60" t="s">
        <v>128</v>
      </c>
    </row>
    <row r="61" spans="2:2">
      <c r="B61" t="s">
        <v>118</v>
      </c>
    </row>
    <row r="62" spans="2:2">
      <c r="B62" t="s">
        <v>152</v>
      </c>
    </row>
    <row r="63" spans="2:2">
      <c r="B63" t="s">
        <v>119</v>
      </c>
    </row>
    <row r="64" spans="2:2">
      <c r="B64" t="s">
        <v>87</v>
      </c>
    </row>
    <row r="65" spans="2:2">
      <c r="B65" t="s">
        <v>131</v>
      </c>
    </row>
    <row r="66" spans="2:2">
      <c r="B66" t="s">
        <v>136</v>
      </c>
    </row>
    <row r="67" spans="2:2">
      <c r="B67" t="s">
        <v>153</v>
      </c>
    </row>
    <row r="68" spans="2:2">
      <c r="B68" t="s">
        <v>138</v>
      </c>
    </row>
    <row r="69" spans="2:2">
      <c r="B69" t="s">
        <v>135</v>
      </c>
    </row>
    <row r="70" spans="2:2">
      <c r="B70" t="s">
        <v>132</v>
      </c>
    </row>
    <row r="71" spans="2:2">
      <c r="B71" t="s">
        <v>133</v>
      </c>
    </row>
  </sheetData>
  <sortState ref="B1:B288">
    <sortCondition ref="B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Donnée</vt:lpstr>
      <vt:lpstr>Semaine 1</vt:lpstr>
      <vt:lpstr>Planning 1 </vt:lpstr>
      <vt:lpstr>Laura</vt:lpstr>
      <vt:lpstr>Francois</vt:lpstr>
      <vt:lpstr>Eloise</vt:lpstr>
      <vt:lpstr>Lou</vt:lpstr>
      <vt:lpstr>2019</vt:lpstr>
      <vt:lpstr>Feuil1</vt:lpstr>
      <vt:lpstr>'2019'!Animateurs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2020-04-21T16:00:34Z</dcterms:created>
  <dcterms:modified xsi:type="dcterms:W3CDTF">2020-04-23T14:05:37Z</dcterms:modified>
</cp:coreProperties>
</file>