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codeName="ThisWorkbook" defaultThemeVersion="124226"/>
  <bookViews>
    <workbookView xWindow="285" yWindow="255" windowWidth="11460" windowHeight="5385" activeTab="1"/>
  </bookViews>
  <sheets>
    <sheet name="HISTORIC" sheetId="2" r:id="rId1"/>
    <sheet name="CCL" sheetId="1" r:id="rId2"/>
    <sheet name="deliverables" sheetId="3" r:id="rId3"/>
    <sheet name="Feuil1" sheetId="4" r:id="rId4"/>
  </sheets>
  <definedNames>
    <definedName name="_xlnm._FilterDatabase" localSheetId="1" hidden="1">CCL!$R$1:$R$16</definedName>
    <definedName name="_xlnm._FilterDatabase" localSheetId="2" hidden="1">deliverables!$D$1:$D$47</definedName>
    <definedName name="_xlnm._FilterDatabase" localSheetId="3" hidden="1">Feuil1!$A$1:$A$293</definedName>
  </definedNames>
  <calcPr calcId="145621" refMode="R1C1"/>
</workbook>
</file>

<file path=xl/calcChain.xml><?xml version="1.0" encoding="utf-8"?>
<calcChain xmlns="http://schemas.openxmlformats.org/spreadsheetml/2006/main">
  <c r="P15" i="1" l="1"/>
  <c r="P13" i="1"/>
  <c r="P12" i="1"/>
  <c r="P11" i="1"/>
  <c r="P10" i="1"/>
  <c r="P7" i="1"/>
  <c r="P8" i="1"/>
  <c r="P6" i="1"/>
  <c r="E21" i="3"/>
  <c r="E20" i="3"/>
  <c r="D20" i="3" l="1"/>
  <c r="D21" i="3"/>
  <c r="D12" i="3" l="1"/>
  <c r="D19" i="3" l="1"/>
  <c r="D22" i="3"/>
  <c r="D23" i="3"/>
  <c r="D24" i="3"/>
  <c r="D25" i="3"/>
  <c r="D26" i="3"/>
  <c r="D27" i="3"/>
  <c r="D28" i="3"/>
  <c r="D29" i="3"/>
  <c r="D30" i="3"/>
  <c r="D31" i="3"/>
  <c r="D32" i="3"/>
  <c r="D33" i="3"/>
  <c r="D34" i="3"/>
  <c r="D35" i="3"/>
  <c r="D36" i="3"/>
  <c r="D37" i="3"/>
  <c r="D38" i="3"/>
  <c r="D39" i="3"/>
  <c r="D40" i="3"/>
  <c r="D41" i="3"/>
  <c r="D42" i="3"/>
  <c r="D43" i="3"/>
  <c r="D44" i="3"/>
  <c r="D45" i="3"/>
  <c r="D46" i="3"/>
  <c r="D13" i="3"/>
  <c r="D14" i="3"/>
  <c r="D15" i="3"/>
  <c r="D16" i="3"/>
  <c r="D18" i="3"/>
  <c r="D11" i="3"/>
  <c r="S2" i="1" l="1"/>
  <c r="T2" i="1" s="1"/>
  <c r="U2" i="1" l="1"/>
  <c r="V2" i="1" s="1"/>
  <c r="W2" i="1" l="1"/>
  <c r="X2" i="1" s="1"/>
</calcChain>
</file>

<file path=xl/sharedStrings.xml><?xml version="1.0" encoding="utf-8"?>
<sst xmlns="http://schemas.openxmlformats.org/spreadsheetml/2006/main" count="314" uniqueCount="252">
  <si>
    <t>Compliance Statement</t>
  </si>
  <si>
    <t>Design Review</t>
  </si>
  <si>
    <t>Calculation/Analysis</t>
  </si>
  <si>
    <t>Safety Assessment</t>
  </si>
  <si>
    <t>Laboratory Tests</t>
  </si>
  <si>
    <t>Ground Tests on related product</t>
  </si>
  <si>
    <t>Flight Tests</t>
  </si>
  <si>
    <t>Design Inspection/Audit</t>
  </si>
  <si>
    <t>Simulation</t>
  </si>
  <si>
    <t>Equipment Qualification</t>
  </si>
  <si>
    <t xml:space="preserve">Substantiating Data/ method of compliance  </t>
  </si>
  <si>
    <t>Comments</t>
  </si>
  <si>
    <t>MOC 0</t>
  </si>
  <si>
    <t>Applicable requirement</t>
  </si>
  <si>
    <t>MC0</t>
  </si>
  <si>
    <t>MC1</t>
  </si>
  <si>
    <t>MC2</t>
  </si>
  <si>
    <t>MC3</t>
  </si>
  <si>
    <t>MC4</t>
  </si>
  <si>
    <t>MC5</t>
  </si>
  <si>
    <t>MC6</t>
  </si>
  <si>
    <t>MC7</t>
  </si>
  <si>
    <t>MC8</t>
  </si>
  <si>
    <t>MC9</t>
  </si>
  <si>
    <t>Reference of Document</t>
  </si>
  <si>
    <t>SDN ATA 21</t>
  </si>
  <si>
    <t>ELECTRICAL INSTALLATION</t>
  </si>
  <si>
    <t>SUBPART C - STRUCTURE</t>
  </si>
  <si>
    <t>EMERGENCY LANDING CONDITIONS</t>
  </si>
  <si>
    <t>JAR 25.301
change13</t>
  </si>
  <si>
    <t>LOADS</t>
  </si>
  <si>
    <t>a</t>
  </si>
  <si>
    <t>X</t>
  </si>
  <si>
    <t>Factor of safety</t>
  </si>
  <si>
    <t>Strength and deformation</t>
  </si>
  <si>
    <t>b</t>
  </si>
  <si>
    <t>ES</t>
  </si>
  <si>
    <t xml:space="preserve">Proof of structure </t>
  </si>
  <si>
    <t xml:space="preserve">Pressurised cabin loads </t>
  </si>
  <si>
    <t>c</t>
  </si>
  <si>
    <t>EMERGENCY LANDING CONDITIONS, General</t>
  </si>
  <si>
    <t xml:space="preserve"> Damage-tolerance and fatigue evaluation of structure</t>
  </si>
  <si>
    <t>SUBPART D― DESIGN AND CONSTRUCTION</t>
  </si>
  <si>
    <t>JAR 25.601
change13</t>
  </si>
  <si>
    <t>General</t>
  </si>
  <si>
    <t>JAR 25.603
change13</t>
  </si>
  <si>
    <t>Materials</t>
  </si>
  <si>
    <t>JAR 25.611
change13</t>
  </si>
  <si>
    <t xml:space="preserve">Accessibility provisions </t>
  </si>
  <si>
    <t xml:space="preserve">Material strength properties and  design values </t>
  </si>
  <si>
    <t>Design properties</t>
  </si>
  <si>
    <t xml:space="preserve">Special factors </t>
  </si>
  <si>
    <t>Bearing factor</t>
  </si>
  <si>
    <t>Fitting factors</t>
  </si>
  <si>
    <t>Pilot compartment view</t>
  </si>
  <si>
    <t>Cockpit controls</t>
  </si>
  <si>
    <t>Retention of items of mass in passenger and crew compartments and galleys</t>
  </si>
  <si>
    <t>EC</t>
  </si>
  <si>
    <t>Ditching</t>
  </si>
  <si>
    <t>Ventilation</t>
  </si>
  <si>
    <t>EYPR</t>
  </si>
  <si>
    <t>Pressurised cabins</t>
  </si>
  <si>
    <t>Tests for pressurised cabins</t>
  </si>
  <si>
    <t>Compartment interiors</t>
  </si>
  <si>
    <t>Flammable fluid fire protection</t>
  </si>
  <si>
    <t>Electrical bonding and protection against lightning and static electricity</t>
  </si>
  <si>
    <t>Installation</t>
  </si>
  <si>
    <t>Engines</t>
  </si>
  <si>
    <t>Propeller</t>
  </si>
  <si>
    <t>Turbine engine operating characteristics</t>
  </si>
  <si>
    <t>Powerplant controls: general</t>
  </si>
  <si>
    <t>Air intake system ducts and air duct systems</t>
  </si>
  <si>
    <t>Function and installation</t>
  </si>
  <si>
    <t>Equipment, systems and installations</t>
  </si>
  <si>
    <t>System lightning protection</t>
  </si>
  <si>
    <t>Warning, caution, and advisory lights</t>
  </si>
  <si>
    <t>ELECTRICAL SYSTEMS AND EQUIPMENT, General</t>
  </si>
  <si>
    <t>Electrical equipment and installations</t>
  </si>
  <si>
    <t>Circuit protective devices</t>
  </si>
  <si>
    <t>Electrical system fire &amp; smoke protection</t>
  </si>
  <si>
    <t>Precautions against injury</t>
  </si>
  <si>
    <t>Electronic equipment</t>
  </si>
  <si>
    <t>Pressurisation and low pressure pneumatic systems</t>
  </si>
  <si>
    <t>Equipment containing high energy rotors</t>
  </si>
  <si>
    <t>Systems and equipment limitations</t>
  </si>
  <si>
    <t>Instructions for Continued Airworthiness</t>
  </si>
  <si>
    <t>Requirement text</t>
  </si>
  <si>
    <t>Strength requirements are specified in terms of limit loads (the maximum loads to be expected in service) and ultimate loads (limit loads multiplied by prescribed factors of safety). Unless otherwise provided, prescribed loads are limit loads.</t>
  </si>
  <si>
    <t xml:space="preserve">The aeroplane may not have design features or details that experience has shown to be hazardous or unreliable. The suitability of each questionable design detail and part must be established by tests. </t>
  </si>
  <si>
    <t>The suitability and durability of materials used for parts, the failure of which could adversely affect safety, must:</t>
  </si>
  <si>
    <t xml:space="preserve">Be established on the basis of experience or tests; </t>
  </si>
  <si>
    <t xml:space="preserve">Conform to approved specifications (such as industry or military specifications, or Technical Standard Orders) that ensure their having the strength and other properties assumed in the design data; </t>
  </si>
  <si>
    <t xml:space="preserve">Take into account the effects of environmental conditions, such as temperature and humidity, expected in service. </t>
  </si>
  <si>
    <t>Means must be provided to allow inspection (including inspection of principal structural elements and control systems), replacement of parts normally requiring replacement, adjustment, and lubrication as necessary for continued airworthiness. The inspection means for each item must be practicable for the inspection interval for the item. Non-destructive inspection aids may be used to inspect structural elements where it is impracticable to provide means for direct visual inspection if it is shown that the inspection is effective and the inspection procedures are specified in the maintenance manual required by JAR 25.1529.</t>
  </si>
  <si>
    <t>Issue</t>
  </si>
  <si>
    <t>Date</t>
  </si>
  <si>
    <t>Author</t>
  </si>
  <si>
    <t>Reason for change</t>
  </si>
  <si>
    <t>A.SERAFINO</t>
  </si>
  <si>
    <t>Deliverable list added</t>
  </si>
  <si>
    <t>Added additional paragraphes following EASA meeting held on 17 jan 2018/
25.611 Accessibility provisions MC7
831 (d) Ventilation MC0
831 (e) MC1 MC6 instead of MC0
831 (e) (f) inverted 
25.1309 (d)(f)(g) --&gt; to identify the MC associated
1322 (a) (b) (c) MC1 (SDN ATA21/36)
1581 (a) (b) (d) --&gt; to identify the MC associated
1525 and 1527 MC0 --&gt; to identify the associated deliverable
JAR 25X1524, 25.1525, 25.1527 MC9 --&gt; to identify the associated deliverable
25.1301 (a) (b) (c)/ 1309 MC7 --&gt; to identify the associated deliverable
25.611 / 25.841(b) / 25.0899 (a) MC7 --&gt; to identify the associated deliverable
863 (b) MC 7 old EASA comment
Added owner EYPR for the deliverable</t>
  </si>
  <si>
    <t>CAT PROPOSAL</t>
  </si>
  <si>
    <t>TARGET DATE ISSUING</t>
  </si>
  <si>
    <t>OWNER</t>
  </si>
  <si>
    <t>WRITER</t>
  </si>
  <si>
    <t>EYS</t>
  </si>
  <si>
    <t>SIRIO PANEL</t>
  </si>
  <si>
    <t>STELIA</t>
  </si>
  <si>
    <t>EYG</t>
  </si>
  <si>
    <t>Deliverable #</t>
  </si>
  <si>
    <t>Document Title</t>
  </si>
  <si>
    <t>ISSUE</t>
  </si>
  <si>
    <t>EPP</t>
  </si>
  <si>
    <t>MC N/A</t>
  </si>
  <si>
    <t>NAMS CERTIFICATION PROGRAMME</t>
  </si>
  <si>
    <t>NAMS Certification Plan for LIE, HIRF &amp; EMC</t>
  </si>
  <si>
    <t>EYSEL-1761/17</t>
  </si>
  <si>
    <t>ATR audit plan &amp; EASA LOI proposal</t>
  </si>
  <si>
    <t>EYG-4579/17</t>
  </si>
  <si>
    <t>EYPR-1516/17</t>
  </si>
  <si>
    <t>MoC</t>
  </si>
  <si>
    <t>N/A</t>
  </si>
  <si>
    <t>EYSEL</t>
  </si>
  <si>
    <t>EYPR-5405/17</t>
  </si>
  <si>
    <t>Instructions for Continued Airworthiness for Electrical Wiring Interconnection System (EWIS)</t>
  </si>
  <si>
    <t>HIRF Protection</t>
  </si>
  <si>
    <t>Lightning Protection – Indirect effects protection</t>
  </si>
  <si>
    <t>Software Aspects of Certification, application of ED-12B/DO-178B, Field Loadable Software, User modifiable software, use of COTS</t>
  </si>
  <si>
    <t>Electronic Hardware Development Assurance</t>
  </si>
  <si>
    <t>Software formalized requirements validation and verification</t>
  </si>
  <si>
    <t xml:space="preserve">Management of Open Problem Reports (Software and Complex Electronic Hardware) </t>
  </si>
  <si>
    <t>Data buses</t>
  </si>
  <si>
    <t>Non Operational Embedded Software</t>
  </si>
  <si>
    <t>Compliance Synthesis Report for LIE, HIRF &amp; EMC</t>
  </si>
  <si>
    <t>EYSEL-5564/17</t>
  </si>
  <si>
    <t>Added rational and deliverable list update</t>
  </si>
  <si>
    <t>JAR 25.1191</t>
  </si>
  <si>
    <t>Firewalls</t>
  </si>
  <si>
    <t>Firewall justification</t>
  </si>
  <si>
    <t>MC9:</t>
  </si>
  <si>
    <r>
      <rPr>
        <b/>
        <sz val="8"/>
        <color theme="1"/>
        <rFont val="Calibri"/>
        <family val="2"/>
        <scheme val="minor"/>
      </rPr>
      <t>MC0</t>
    </r>
    <r>
      <rPr>
        <sz val="8"/>
        <color theme="1"/>
        <rFont val="Calibri"/>
        <family val="2"/>
        <scheme val="minor"/>
      </rPr>
      <t>: EYPR-5405/17: SDN ATA 21</t>
    </r>
  </si>
  <si>
    <r>
      <rPr>
        <b/>
        <sz val="8"/>
        <color theme="1"/>
        <rFont val="Calibri"/>
        <family val="2"/>
        <scheme val="minor"/>
      </rPr>
      <t>MC0</t>
    </r>
    <r>
      <rPr>
        <sz val="8"/>
        <color theme="1"/>
        <rFont val="Calibri"/>
        <family val="2"/>
        <scheme val="minor"/>
      </rPr>
      <t>: EYSEL-5564/17: Compliance Synthesis Report for LIE, HIRF &amp; EMC</t>
    </r>
  </si>
  <si>
    <t>Repertoire</t>
  </si>
  <si>
    <r>
      <rPr>
        <b/>
        <sz val="8"/>
        <color theme="1"/>
        <rFont val="Calibri"/>
        <family val="2"/>
        <scheme val="minor"/>
      </rPr>
      <t xml:space="preserve">MC0: </t>
    </r>
    <r>
      <rPr>
        <sz val="8"/>
        <color theme="1"/>
        <rFont val="Calibri"/>
        <family val="2"/>
        <scheme val="minor"/>
      </rPr>
      <t>GENERAL DESIGN REVIEW DOCUMENT</t>
    </r>
  </si>
  <si>
    <r>
      <rPr>
        <b/>
        <sz val="8"/>
        <color theme="1"/>
        <rFont val="Calibri"/>
        <family val="2"/>
        <scheme val="minor"/>
      </rPr>
      <t>MC0:</t>
    </r>
    <r>
      <rPr>
        <sz val="8"/>
        <color theme="1"/>
        <rFont val="Calibri"/>
        <family val="2"/>
        <scheme val="minor"/>
      </rPr>
      <t xml:space="preserve"> CONTROL PANELS REVIEW DOCUMENT</t>
    </r>
  </si>
  <si>
    <r>
      <rPr>
        <b/>
        <sz val="8"/>
        <color theme="1"/>
        <rFont val="Calibri"/>
        <family val="2"/>
        <scheme val="minor"/>
      </rPr>
      <t>MC0:</t>
    </r>
    <r>
      <rPr>
        <sz val="8"/>
        <color theme="1"/>
        <rFont val="Calibri"/>
        <family val="2"/>
        <scheme val="minor"/>
      </rPr>
      <t xml:space="preserve"> POWERPLANT IMPACTS</t>
    </r>
  </si>
  <si>
    <r>
      <rPr>
        <b/>
        <sz val="9"/>
        <rFont val="Arial"/>
        <family val="2"/>
      </rPr>
      <t>MC2:</t>
    </r>
    <r>
      <rPr>
        <sz val="9"/>
        <rFont val="Arial"/>
        <family val="2"/>
      </rPr>
      <t xml:space="preserve"> Stress Analysis for new system integration</t>
    </r>
  </si>
  <si>
    <r>
      <rPr>
        <b/>
        <sz val="9"/>
        <rFont val="Arial"/>
        <family val="2"/>
      </rPr>
      <t xml:space="preserve">MC0/1: </t>
    </r>
    <r>
      <rPr>
        <sz val="9"/>
        <rFont val="Arial"/>
        <family val="2"/>
      </rPr>
      <t>System Description Note to describe/show new and unchanged functions and items</t>
    </r>
  </si>
  <si>
    <r>
      <rPr>
        <b/>
        <sz val="8"/>
        <color theme="1"/>
        <rFont val="Calibri"/>
        <family val="2"/>
        <scheme val="minor"/>
      </rPr>
      <t>MC0:</t>
    </r>
    <r>
      <rPr>
        <sz val="8"/>
        <color theme="1"/>
        <rFont val="Calibri"/>
        <family val="2"/>
        <scheme val="minor"/>
      </rPr>
      <t xml:space="preserve"> Firewall Justification</t>
    </r>
  </si>
  <si>
    <r>
      <rPr>
        <b/>
        <sz val="8"/>
        <color theme="1"/>
        <rFont val="Calibri"/>
        <family val="2"/>
        <scheme val="minor"/>
      </rPr>
      <t>MC0:</t>
    </r>
    <r>
      <rPr>
        <sz val="8"/>
        <color theme="1"/>
        <rFont val="Calibri"/>
        <family val="2"/>
        <scheme val="minor"/>
      </rPr>
      <t xml:space="preserve"> ELECTRICAL INSTALLATION</t>
    </r>
  </si>
  <si>
    <t>A.SERAFINO/O. Kennou</t>
  </si>
  <si>
    <r>
      <rPr>
        <b/>
        <sz val="9"/>
        <rFont val="Arial"/>
        <family val="2"/>
      </rPr>
      <t>MC1:</t>
    </r>
    <r>
      <rPr>
        <sz val="9"/>
        <rFont val="Arial"/>
        <family val="2"/>
      </rPr>
      <t xml:space="preserve"> the materials used for the NAMS are already used or qualified on other ATR installations or already qualified standards. If not a qualification of material is provided through MS9 </t>
    </r>
  </si>
  <si>
    <r>
      <rPr>
        <b/>
        <sz val="9"/>
        <rFont val="Arial"/>
        <family val="2"/>
      </rPr>
      <t xml:space="preserve">MC1: </t>
    </r>
    <r>
      <rPr>
        <sz val="9"/>
        <rFont val="Arial"/>
        <family val="2"/>
      </rPr>
      <t xml:space="preserve">Design Review to show the integration of new system in the existing evironment
</t>
    </r>
  </si>
  <si>
    <t>Added Macro for list of MOC. New MC1 for P&amp;B and firewall justification</t>
  </si>
  <si>
    <t>JAR 25.365</t>
  </si>
  <si>
    <t>JAR 25.601</t>
  </si>
  <si>
    <t>CS 25.773</t>
  </si>
  <si>
    <t>JAR 25.831</t>
  </si>
  <si>
    <t>JAR 25.843</t>
  </si>
  <si>
    <t>JAR 25.1103</t>
  </si>
  <si>
    <t>JAR 25.1301</t>
  </si>
  <si>
    <t>JAR 25.1461</t>
  </si>
  <si>
    <t>JAR 25.1529</t>
  </si>
  <si>
    <t>JAR 25.901</t>
  </si>
  <si>
    <t>JAR 25.903</t>
  </si>
  <si>
    <t>JAR 25.905</t>
  </si>
  <si>
    <t>JAR 25.1041</t>
  </si>
  <si>
    <t>JAR 25.1353</t>
  </si>
  <si>
    <t>JAR 25.1431</t>
  </si>
  <si>
    <t>CS25.1316</t>
  </si>
  <si>
    <t>GENERAL DESIGN REVIEW DOCUMENT   </t>
  </si>
  <si>
    <t>POWERPLANT IMPACTCS</t>
  </si>
  <si>
    <t>CONTROL PANELS REVIEW DOCUMENT  </t>
  </si>
  <si>
    <t>(c) (g)</t>
  </si>
  <si>
    <t>(a) (b) (d) (e) (f)</t>
  </si>
  <si>
    <t>(a)</t>
  </si>
  <si>
    <t>pressurised cabins</t>
  </si>
  <si>
    <t>(a) (c)</t>
  </si>
  <si>
    <t>Pilot Compartment view</t>
  </si>
  <si>
    <t>(b) (d) (f)</t>
  </si>
  <si>
    <t>ventilation</t>
  </si>
  <si>
    <t>(d)</t>
  </si>
  <si>
    <t>(a) (b) (c) (d)</t>
  </si>
  <si>
    <t>(a) (b)</t>
  </si>
  <si>
    <t>(b) (d)</t>
  </si>
  <si>
    <t>Electrical equipment and Installations</t>
  </si>
  <si>
    <t>(c)</t>
  </si>
  <si>
    <t>CRI F-032 CS 25.1301 Amdt 3 CS 25.1309 Amdt 3 CS 25.1529 Amdt 3</t>
  </si>
  <si>
    <t>CRI F-034 CS 25.1301 Amdt 3 CS 25.1309 Amdt 3</t>
  </si>
  <si>
    <t>CRI F-030 CS 25.1301 Amdt 3 CS 25.1309 Amdt 3</t>
  </si>
  <si>
    <t>CRI F-029 CS 25.1301 Amdt 3 CS 25.1309 Amdt 3</t>
  </si>
  <si>
    <t>CRI F-023 CS 25.1301 Amdt 3 CS 25.1309 Amdt 3</t>
  </si>
  <si>
    <t>CRI F-022 CS 25.1301 Amdt 3 CS 25.1309 Amd 3</t>
  </si>
  <si>
    <t>CRI F-019  CS 25.581; Amdt 3 CS 25.899 Amdt 3 CS 25.954 Amdt 3 CS 25.1309 Amdt 3 CS 25.1316 Amdt 3</t>
  </si>
  <si>
    <t>CRI F-018 CS 25.899 (a)(3) Amdt 3 CS 25.1309 (a, b) Amdt 3 CS 25.1316 Amdt 3</t>
  </si>
  <si>
    <t>CRI H-1 CS25.1729 amdt 5</t>
  </si>
  <si>
    <t>JAR 25.1581</t>
  </si>
  <si>
    <t>JAR 25.1527</t>
  </si>
  <si>
    <t>JAR 25.1525</t>
  </si>
  <si>
    <t>JAR 25X1524</t>
  </si>
  <si>
    <t>JAR 25.1438</t>
  </si>
  <si>
    <t>JAR25X.1360</t>
  </si>
  <si>
    <t>JAR 25.1359</t>
  </si>
  <si>
    <t>JAR 25.1357</t>
  </si>
  <si>
    <t>JAR 25.1351</t>
  </si>
  <si>
    <t>JAR.1322</t>
  </si>
  <si>
    <t>JAR 25.X1315</t>
  </si>
  <si>
    <t>JAR 25.1309</t>
  </si>
  <si>
    <t>JAR 25.1227</t>
  </si>
  <si>
    <t>JAR 25.1225</t>
  </si>
  <si>
    <t>JAR 25.1141</t>
  </si>
  <si>
    <t>JAR 25.943</t>
  </si>
  <si>
    <t>JAR 25.939</t>
  </si>
  <si>
    <t>JAR 25.X899</t>
  </si>
  <si>
    <t>JAR 25.863</t>
  </si>
  <si>
    <t>JAR 25.853</t>
  </si>
  <si>
    <t>JAR 25.841</t>
  </si>
  <si>
    <t>JAR 25.801</t>
  </si>
  <si>
    <t>JAR 25.789</t>
  </si>
  <si>
    <t>JAR 25.777</t>
  </si>
  <si>
    <t>JAR 25.625</t>
  </si>
  <si>
    <t>JAR 25.623</t>
  </si>
  <si>
    <t>JAR 25.619</t>
  </si>
  <si>
    <t>JAR 25.615</t>
  </si>
  <si>
    <t>JAR 25.613</t>
  </si>
  <si>
    <t>JAR 25.611</t>
  </si>
  <si>
    <t>JAR 25.603</t>
  </si>
  <si>
    <t>JAR 25.571</t>
  </si>
  <si>
    <t>JAR 25.561</t>
  </si>
  <si>
    <t>JAR 25.307</t>
  </si>
  <si>
    <t>JAR25.305</t>
  </si>
  <si>
    <t>JAR 25.303</t>
  </si>
  <si>
    <t>JAR 25.301</t>
  </si>
  <si>
    <t>General DESIGN AND CONSTRUCTION</t>
  </si>
  <si>
    <t>Negative acceleration POWERPLANT</t>
  </si>
  <si>
    <t>General COOLING</t>
  </si>
  <si>
    <t>Kinds of operation POWERPLANT FIRE PROTECTION</t>
  </si>
  <si>
    <t>Ambient air temperature and operating altitude POWERPLANT FIRE PROTECTION</t>
  </si>
  <si>
    <t>Negative acceleration EQUIPMENT</t>
  </si>
  <si>
    <t>Kinds of operation OPERATING LIMITATIONS</t>
  </si>
  <si>
    <t>Ambient air temperature and operating altitude OPERATING LIMITATIONS</t>
  </si>
  <si>
    <t>General AEROPLANE FLIGHT MANUAL</t>
  </si>
  <si>
    <t>general DESIGN AND CONSTRUCTION</t>
  </si>
  <si>
    <t>Title</t>
  </si>
  <si>
    <t xml:space="preserve">applicable requirement </t>
  </si>
  <si>
    <t xml:space="preserve">(b) </t>
  </si>
  <si>
    <t>Paraghraph</t>
  </si>
  <si>
    <t>²</t>
  </si>
  <si>
    <t>https://openclassrooms.com/forum/sujet/combiner-recherchev-et-si-sur-excel</t>
  </si>
  <si>
    <t>https://www.excel-downloads.com/threads/combiner-recherchev-et-si.30034/</t>
  </si>
  <si>
    <t>sdf</t>
  </si>
  <si>
    <t>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</si>
</sst>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409]mmmm\ d\,\ yyyy;@"/>
  </numFmts>
  <fonts count="25" x14ac:knownFonts="1">
    <font>
      <sz val="11"/>
      <color theme="1"/>
      <name val="Calibri"/>
      <family val="2"/>
      <scheme val="minor"/>
    </font>
    <font>
      <b/>
      <sz val="11"/>
      <color theme="1"/>
      <name val="Calibri"/>
      <family val="2"/>
      <scheme val="minor"/>
    </font>
    <font>
      <b/>
      <sz val="10"/>
      <name val="Arial"/>
      <family val="2"/>
    </font>
    <font>
      <sz val="10"/>
      <name val="Arial"/>
      <family val="2"/>
    </font>
    <font>
      <b/>
      <sz val="14"/>
      <name val="Arial"/>
      <family val="2"/>
    </font>
    <font>
      <sz val="10"/>
      <color theme="1"/>
      <name val="Arial"/>
      <family val="2"/>
    </font>
    <font>
      <sz val="9"/>
      <color theme="1"/>
      <name val="Calibri"/>
      <family val="2"/>
      <scheme val="minor"/>
    </font>
    <font>
      <sz val="10"/>
      <color theme="1"/>
      <name val="Calibri"/>
      <family val="2"/>
      <scheme val="minor"/>
    </font>
    <font>
      <b/>
      <sz val="12"/>
      <color theme="4"/>
      <name val="Arial"/>
      <family val="2"/>
    </font>
    <font>
      <sz val="16"/>
      <name val="Arial"/>
      <family val="2"/>
    </font>
    <font>
      <sz val="16"/>
      <color theme="1"/>
      <name val="Calibri"/>
      <family val="2"/>
      <scheme val="minor"/>
    </font>
    <font>
      <sz val="8"/>
      <color theme="1"/>
      <name val="Calibri"/>
      <family val="2"/>
      <scheme val="minor"/>
    </font>
    <font>
      <sz val="14"/>
      <color theme="1"/>
      <name val="Calibri"/>
      <family val="2"/>
      <scheme val="minor"/>
    </font>
    <font>
      <b/>
      <sz val="8"/>
      <color theme="1"/>
      <name val="Calibri"/>
      <family val="2"/>
      <scheme val="minor"/>
    </font>
    <font>
      <sz val="14"/>
      <name val="Arial"/>
      <family val="2"/>
    </font>
    <font>
      <b/>
      <sz val="9"/>
      <name val="Arial"/>
      <family val="2"/>
    </font>
    <font>
      <sz val="9"/>
      <name val="Arial"/>
      <family val="2"/>
    </font>
    <font>
      <sz val="8"/>
      <color theme="1"/>
      <name val="Arial"/>
      <family val="2"/>
    </font>
    <font>
      <b/>
      <sz val="10"/>
      <color theme="1"/>
      <name val="Calibri"/>
      <family val="2"/>
      <scheme val="minor"/>
    </font>
    <font>
      <b/>
      <sz val="10"/>
      <color theme="1"/>
      <name val="Arial"/>
      <family val="2"/>
    </font>
    <font>
      <b/>
      <sz val="8"/>
      <color theme="1"/>
      <name val="Arial"/>
      <family val="2"/>
    </font>
    <font>
      <sz val="9"/>
      <color theme="1"/>
      <name val="Arial"/>
      <family val="2"/>
    </font>
    <font>
      <b/>
      <sz val="9"/>
      <color theme="1"/>
      <name val="Arial"/>
      <family val="2"/>
    </font>
    <font>
      <sz val="11"/>
      <color rgb="FF000000"/>
      <name val="Calibri"/>
      <family val="2"/>
    </font>
    <font>
      <u/>
      <sz val="11"/>
      <color theme="10"/>
      <name val="Calibri"/>
      <family val="2"/>
      <scheme val="minor"/>
    </font>
  </fonts>
  <fills count="17">
    <fill>
      <patternFill patternType="none"/>
    </fill>
    <fill>
      <patternFill patternType="gray125"/>
    </fill>
    <fill>
      <patternFill patternType="solid">
        <fgColor indexed="22"/>
        <bgColor indexed="64"/>
      </patternFill>
    </fill>
    <fill>
      <patternFill patternType="solid">
        <fgColor rgb="FF92D050"/>
        <bgColor indexed="64"/>
      </patternFill>
    </fill>
    <fill>
      <patternFill patternType="solid">
        <fgColor theme="0" tint="-0.249977111117893"/>
        <bgColor indexed="64"/>
      </patternFill>
    </fill>
    <fill>
      <patternFill patternType="solid">
        <fgColor theme="4" tint="0.79998168889431442"/>
        <bgColor indexed="64"/>
      </patternFill>
    </fill>
    <fill>
      <patternFill patternType="solid">
        <fgColor rgb="FFFFFF00"/>
        <bgColor indexed="64"/>
      </patternFill>
    </fill>
    <fill>
      <patternFill patternType="solid">
        <fgColor rgb="FFFFC000"/>
        <bgColor indexed="64"/>
      </patternFill>
    </fill>
    <fill>
      <patternFill patternType="solid">
        <fgColor theme="8" tint="0.79998168889431442"/>
        <bgColor indexed="64"/>
      </patternFill>
    </fill>
    <fill>
      <patternFill patternType="solid">
        <fgColor theme="6" tint="0.79998168889431442"/>
        <bgColor indexed="64"/>
      </patternFill>
    </fill>
    <fill>
      <patternFill patternType="solid">
        <fgColor theme="2" tint="-9.9978637043366805E-2"/>
        <bgColor indexed="64"/>
      </patternFill>
    </fill>
    <fill>
      <patternFill patternType="solid">
        <fgColor theme="6" tint="0.59999389629810485"/>
        <bgColor indexed="64"/>
      </patternFill>
    </fill>
    <fill>
      <patternFill patternType="solid">
        <fgColor rgb="FFFF0000"/>
        <bgColor indexed="64"/>
      </patternFill>
    </fill>
    <fill>
      <patternFill patternType="solid">
        <fgColor theme="3" tint="0.79998168889431442"/>
        <bgColor indexed="64"/>
      </patternFill>
    </fill>
    <fill>
      <patternFill patternType="solid">
        <fgColor theme="3" tint="0.59999389629810485"/>
        <bgColor indexed="64"/>
      </patternFill>
    </fill>
    <fill>
      <patternFill patternType="solid">
        <fgColor theme="9" tint="0.79998168889431442"/>
        <bgColor indexed="64"/>
      </patternFill>
    </fill>
    <fill>
      <patternFill patternType="solid">
        <fgColor theme="0" tint="-0.34998626667073579"/>
        <bgColor indexed="64"/>
      </patternFill>
    </fill>
  </fills>
  <borders count="35">
    <border>
      <left/>
      <right/>
      <top/>
      <bottom/>
      <diagonal/>
    </border>
    <border>
      <left style="thin">
        <color indexed="64"/>
      </left>
      <right/>
      <top style="thin">
        <color indexed="64"/>
      </top>
      <bottom/>
      <diagonal/>
    </border>
    <border>
      <left/>
      <right style="thin">
        <color indexed="64"/>
      </right>
      <top style="thin">
        <color indexed="64"/>
      </top>
      <bottom/>
      <diagonal/>
    </border>
    <border>
      <left/>
      <right style="thin">
        <color indexed="64"/>
      </right>
      <top style="medium">
        <color indexed="64"/>
      </top>
      <bottom/>
      <diagonal/>
    </border>
    <border>
      <left/>
      <right/>
      <top style="medium">
        <color indexed="64"/>
      </top>
      <bottom style="thin">
        <color indexed="64"/>
      </bottom>
      <diagonal/>
    </border>
    <border>
      <left style="thin">
        <color indexed="64"/>
      </left>
      <right/>
      <top/>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thin">
        <color indexed="64"/>
      </right>
      <top/>
      <bottom/>
      <diagonal/>
    </border>
    <border>
      <left style="thin">
        <color indexed="64"/>
      </left>
      <right style="thin">
        <color indexed="64"/>
      </right>
      <top/>
      <bottom style="thin">
        <color indexed="64"/>
      </bottom>
      <diagonal/>
    </border>
    <border>
      <left style="medium">
        <color indexed="64"/>
      </left>
      <right style="thin">
        <color indexed="64"/>
      </right>
      <top/>
      <bottom/>
      <diagonal/>
    </border>
    <border>
      <left/>
      <right/>
      <top style="thin">
        <color indexed="64"/>
      </top>
      <bottom style="thin">
        <color indexed="64"/>
      </bottom>
      <diagonal/>
    </border>
    <border>
      <left style="thin">
        <color indexed="64"/>
      </left>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thin">
        <color indexed="64"/>
      </right>
      <top/>
      <bottom style="thin">
        <color indexed="64"/>
      </bottom>
      <diagonal/>
    </border>
    <border>
      <left/>
      <right/>
      <top style="thin">
        <color indexed="64"/>
      </top>
      <bottom/>
      <diagonal/>
    </border>
    <border>
      <left style="thin">
        <color indexed="64"/>
      </left>
      <right style="thin">
        <color indexed="64"/>
      </right>
      <top/>
      <bottom/>
      <diagonal/>
    </border>
    <border>
      <left style="medium">
        <color indexed="64"/>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style="thin">
        <color indexed="64"/>
      </right>
      <top style="medium">
        <color indexed="64"/>
      </top>
      <bottom/>
      <diagonal/>
    </border>
    <border>
      <left style="thin">
        <color indexed="64"/>
      </left>
      <right style="medium">
        <color indexed="64"/>
      </right>
      <top style="thin">
        <color indexed="64"/>
      </top>
      <bottom/>
      <diagonal/>
    </border>
    <border>
      <left style="thin">
        <color indexed="64"/>
      </left>
      <right style="medium">
        <color indexed="64"/>
      </right>
      <top/>
      <bottom style="thin">
        <color indexed="64"/>
      </bottom>
      <diagonal/>
    </border>
    <border>
      <left style="medium">
        <color auto="1"/>
      </left>
      <right style="medium">
        <color auto="1"/>
      </right>
      <top style="medium">
        <color auto="1"/>
      </top>
      <bottom style="medium">
        <color auto="1"/>
      </bottom>
      <diagonal/>
    </border>
    <border>
      <left style="thin">
        <color indexed="64"/>
      </left>
      <right/>
      <top style="medium">
        <color indexed="64"/>
      </top>
      <bottom style="thin">
        <color indexed="64"/>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style="medium">
        <color indexed="64"/>
      </right>
      <top style="medium">
        <color indexed="64"/>
      </top>
      <bottom/>
      <diagonal/>
    </border>
    <border>
      <left style="medium">
        <color indexed="64"/>
      </left>
      <right style="thin">
        <color indexed="64"/>
      </right>
      <top style="medium">
        <color indexed="64"/>
      </top>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thin">
        <color indexed="64"/>
      </left>
      <right style="thin">
        <color indexed="64"/>
      </right>
      <top style="medium">
        <color indexed="64"/>
      </top>
      <bottom style="hair">
        <color indexed="64"/>
      </bottom>
      <diagonal/>
    </border>
    <border>
      <left style="thin">
        <color indexed="64"/>
      </left>
      <right style="medium">
        <color indexed="64"/>
      </right>
      <top style="medium">
        <color indexed="64"/>
      </top>
      <bottom style="hair">
        <color indexed="64"/>
      </bottom>
      <diagonal/>
    </border>
  </borders>
  <cellStyleXfs count="5">
    <xf numFmtId="0" fontId="0" fillId="0" borderId="0"/>
    <xf numFmtId="0" fontId="3" fillId="0" borderId="0"/>
    <xf numFmtId="0" fontId="3" fillId="0" borderId="0"/>
    <xf numFmtId="0" fontId="3" fillId="0" borderId="0"/>
    <xf numFmtId="0" fontId="24" fillId="0" borderId="0" applyNumberFormat="0" applyFill="0" applyBorder="0" applyAlignment="0" applyProtection="0"/>
  </cellStyleXfs>
  <cellXfs count="190">
    <xf numFmtId="0" fontId="0" fillId="0" borderId="0" xfId="0"/>
    <xf numFmtId="0" fontId="0" fillId="0" borderId="0" xfId="0" applyAlignment="1">
      <alignment wrapText="1"/>
    </xf>
    <xf numFmtId="0" fontId="3" fillId="8" borderId="6" xfId="0" applyFont="1" applyFill="1" applyBorder="1" applyAlignment="1">
      <alignment vertical="top" wrapText="1"/>
    </xf>
    <xf numFmtId="0" fontId="2" fillId="3" borderId="12" xfId="0" applyFont="1" applyFill="1" applyBorder="1" applyAlignment="1">
      <alignment vertical="center" wrapText="1"/>
    </xf>
    <xf numFmtId="0" fontId="0" fillId="3" borderId="14" xfId="0" applyFill="1" applyBorder="1"/>
    <xf numFmtId="0" fontId="0" fillId="3" borderId="6" xfId="0" applyFill="1" applyBorder="1"/>
    <xf numFmtId="0" fontId="0" fillId="9" borderId="8" xfId="0" applyFill="1" applyBorder="1" applyAlignment="1">
      <alignment vertical="center"/>
    </xf>
    <xf numFmtId="0" fontId="0" fillId="9" borderId="7" xfId="0" applyFill="1" applyBorder="1" applyAlignment="1">
      <alignment horizontal="center" vertical="center"/>
    </xf>
    <xf numFmtId="0" fontId="0" fillId="9" borderId="8" xfId="0" applyFill="1" applyBorder="1" applyAlignment="1"/>
    <xf numFmtId="0" fontId="1" fillId="9" borderId="8" xfId="0" applyFont="1" applyFill="1" applyBorder="1" applyAlignment="1">
      <alignment vertical="center"/>
    </xf>
    <xf numFmtId="0" fontId="3" fillId="8" borderId="6" xfId="0" applyNumberFormat="1" applyFont="1" applyFill="1" applyBorder="1" applyAlignment="1">
      <alignment vertical="top" wrapText="1"/>
    </xf>
    <xf numFmtId="0" fontId="3" fillId="5" borderId="17" xfId="0" applyFont="1" applyFill="1" applyBorder="1" applyAlignment="1">
      <alignment horizontal="left" vertical="center" wrapText="1"/>
    </xf>
    <xf numFmtId="0" fontId="3" fillId="5" borderId="17" xfId="0" applyFont="1" applyFill="1" applyBorder="1" applyAlignment="1">
      <alignment horizontal="left" vertical="top" wrapText="1"/>
    </xf>
    <xf numFmtId="0" fontId="2" fillId="2" borderId="2" xfId="0" applyFont="1" applyFill="1" applyBorder="1" applyAlignment="1">
      <alignment horizontal="left" vertical="center" wrapText="1"/>
    </xf>
    <xf numFmtId="0" fontId="2" fillId="2" borderId="9" xfId="0" applyFont="1" applyFill="1" applyBorder="1" applyAlignment="1">
      <alignment horizontal="left" vertical="center" wrapText="1"/>
    </xf>
    <xf numFmtId="0" fontId="2" fillId="2" borderId="1" xfId="0" applyFont="1" applyFill="1" applyBorder="1" applyAlignment="1">
      <alignment horizontal="right" vertical="center" wrapText="1"/>
    </xf>
    <xf numFmtId="0" fontId="2" fillId="2" borderId="5" xfId="0" applyFont="1" applyFill="1" applyBorder="1" applyAlignment="1">
      <alignment horizontal="right" vertical="center" wrapText="1"/>
    </xf>
    <xf numFmtId="0" fontId="4" fillId="4" borderId="6" xfId="0" applyFont="1" applyFill="1" applyBorder="1" applyAlignment="1">
      <alignment horizontal="center" vertical="center" wrapText="1"/>
    </xf>
    <xf numFmtId="0" fontId="0" fillId="3" borderId="15" xfId="0" applyFill="1" applyBorder="1" applyAlignment="1">
      <alignment wrapText="1"/>
    </xf>
    <xf numFmtId="0" fontId="3" fillId="8" borderId="12" xfId="0" applyFont="1" applyFill="1" applyBorder="1" applyAlignment="1">
      <alignment vertical="top" wrapText="1"/>
    </xf>
    <xf numFmtId="0" fontId="0" fillId="8" borderId="15" xfId="0" applyFill="1" applyBorder="1" applyAlignment="1">
      <alignment wrapText="1"/>
    </xf>
    <xf numFmtId="0" fontId="2" fillId="3" borderId="6" xfId="0" applyFont="1" applyFill="1" applyBorder="1" applyAlignment="1">
      <alignment horizontal="left" vertical="center" wrapText="1"/>
    </xf>
    <xf numFmtId="0" fontId="4" fillId="3" borderId="6" xfId="0" applyFont="1" applyFill="1" applyBorder="1" applyAlignment="1">
      <alignment vertical="center" wrapText="1"/>
    </xf>
    <xf numFmtId="0" fontId="2" fillId="8" borderId="6" xfId="0" applyFont="1" applyFill="1" applyBorder="1" applyAlignment="1">
      <alignment vertical="center" wrapText="1"/>
    </xf>
    <xf numFmtId="0" fontId="3" fillId="12" borderId="17" xfId="0" applyFont="1" applyFill="1" applyBorder="1" applyAlignment="1">
      <alignment horizontal="left" vertical="top" wrapText="1"/>
    </xf>
    <xf numFmtId="0" fontId="3" fillId="14" borderId="3" xfId="0" applyFont="1" applyFill="1" applyBorder="1" applyAlignment="1">
      <alignment horizontal="center" vertical="center" wrapText="1"/>
    </xf>
    <xf numFmtId="0" fontId="3" fillId="14" borderId="9" xfId="0" applyFont="1" applyFill="1" applyBorder="1" applyAlignment="1">
      <alignment horizontal="center" vertical="center" wrapText="1"/>
    </xf>
    <xf numFmtId="0" fontId="0" fillId="15" borderId="8" xfId="0" applyFill="1" applyBorder="1" applyAlignment="1"/>
    <xf numFmtId="0" fontId="0" fillId="15" borderId="6" xfId="0" applyFill="1" applyBorder="1"/>
    <xf numFmtId="0" fontId="2" fillId="6" borderId="6" xfId="0" applyFont="1" applyFill="1" applyBorder="1" applyAlignment="1">
      <alignment horizontal="center" vertical="center" wrapText="1"/>
    </xf>
    <xf numFmtId="0" fontId="0" fillId="6" borderId="15" xfId="0" applyFill="1" applyBorder="1" applyAlignment="1">
      <alignment wrapText="1"/>
    </xf>
    <xf numFmtId="0" fontId="2" fillId="6" borderId="21" xfId="0" applyNumberFormat="1" applyFont="1" applyFill="1" applyBorder="1" applyAlignment="1">
      <alignment vertical="center" wrapText="1"/>
    </xf>
    <xf numFmtId="0" fontId="2" fillId="6" borderId="18" xfId="0" applyNumberFormat="1" applyFont="1" applyFill="1" applyBorder="1" applyAlignment="1">
      <alignment vertical="center" wrapText="1"/>
    </xf>
    <xf numFmtId="0" fontId="5" fillId="6" borderId="6" xfId="0" applyFont="1" applyFill="1" applyBorder="1" applyAlignment="1">
      <alignment horizontal="center" textRotation="90"/>
    </xf>
    <xf numFmtId="0" fontId="5" fillId="6" borderId="6" xfId="0" applyFont="1" applyFill="1" applyBorder="1" applyAlignment="1">
      <alignment horizontal="center"/>
    </xf>
    <xf numFmtId="0" fontId="0" fillId="0" borderId="6" xfId="0" applyBorder="1"/>
    <xf numFmtId="0" fontId="0" fillId="0" borderId="10" xfId="0" applyBorder="1"/>
    <xf numFmtId="15" fontId="0" fillId="0" borderId="6" xfId="0" applyNumberFormat="1" applyBorder="1"/>
    <xf numFmtId="15" fontId="0" fillId="0" borderId="10" xfId="0" applyNumberFormat="1" applyBorder="1"/>
    <xf numFmtId="0" fontId="8" fillId="2" borderId="24" xfId="2" applyFont="1" applyFill="1" applyBorder="1"/>
    <xf numFmtId="0" fontId="0" fillId="0" borderId="6" xfId="0" applyBorder="1" applyAlignment="1">
      <alignment wrapText="1"/>
    </xf>
    <xf numFmtId="0" fontId="0" fillId="0" borderId="0" xfId="0"/>
    <xf numFmtId="0" fontId="0" fillId="0" borderId="0" xfId="0" applyFill="1"/>
    <xf numFmtId="0" fontId="0" fillId="0" borderId="0" xfId="0" applyFill="1" applyBorder="1" applyAlignment="1">
      <alignment wrapText="1"/>
    </xf>
    <xf numFmtId="0" fontId="0" fillId="0" borderId="10" xfId="0" applyBorder="1"/>
    <xf numFmtId="0" fontId="0" fillId="0" borderId="0" xfId="0" applyAlignment="1">
      <alignment horizontal="center" vertical="center"/>
    </xf>
    <xf numFmtId="0" fontId="0" fillId="0" borderId="0" xfId="0" applyFill="1" applyAlignment="1">
      <alignment horizontal="center" vertical="center"/>
    </xf>
    <xf numFmtId="0" fontId="4" fillId="5" borderId="6" xfId="0" applyFont="1" applyFill="1" applyBorder="1" applyAlignment="1">
      <alignment horizontal="center" vertical="center" wrapText="1"/>
    </xf>
    <xf numFmtId="0" fontId="2" fillId="3" borderId="6" xfId="0" applyFont="1" applyFill="1" applyBorder="1" applyAlignment="1">
      <alignment horizontal="right" vertical="center" wrapText="1"/>
    </xf>
    <xf numFmtId="0" fontId="3" fillId="14" borderId="6" xfId="0" applyFont="1" applyFill="1" applyBorder="1" applyAlignment="1">
      <alignment horizontal="center" vertical="center" wrapText="1"/>
    </xf>
    <xf numFmtId="0" fontId="0" fillId="0" borderId="0" xfId="0" applyFill="1" applyAlignment="1">
      <alignment wrapText="1"/>
    </xf>
    <xf numFmtId="0" fontId="10" fillId="6" borderId="14" xfId="0" applyFont="1" applyFill="1" applyBorder="1" applyAlignment="1">
      <alignment horizontal="center" vertical="center"/>
    </xf>
    <xf numFmtId="0" fontId="10" fillId="15" borderId="6" xfId="0" applyFont="1" applyFill="1" applyBorder="1" applyAlignment="1">
      <alignment horizontal="center" vertical="center"/>
    </xf>
    <xf numFmtId="0" fontId="9" fillId="7" borderId="6" xfId="0" applyFont="1" applyFill="1" applyBorder="1" applyAlignment="1">
      <alignment horizontal="center" vertical="center" wrapText="1"/>
    </xf>
    <xf numFmtId="0" fontId="9" fillId="13" borderId="6" xfId="0" applyFont="1" applyFill="1" applyBorder="1" applyAlignment="1">
      <alignment horizontal="center" vertical="center" wrapText="1"/>
    </xf>
    <xf numFmtId="0" fontId="9" fillId="11" borderId="6" xfId="0" applyFont="1" applyFill="1" applyBorder="1" applyAlignment="1">
      <alignment horizontal="center" vertical="center" wrapText="1"/>
    </xf>
    <xf numFmtId="0" fontId="10" fillId="7" borderId="6" xfId="0" applyFont="1" applyFill="1" applyBorder="1" applyAlignment="1">
      <alignment horizontal="center" vertical="center"/>
    </xf>
    <xf numFmtId="0" fontId="10" fillId="13" borderId="6" xfId="0" applyFont="1" applyFill="1" applyBorder="1" applyAlignment="1">
      <alignment horizontal="center" vertical="center"/>
    </xf>
    <xf numFmtId="0" fontId="10" fillId="11" borderId="6" xfId="0" applyFont="1" applyFill="1" applyBorder="1" applyAlignment="1">
      <alignment horizontal="center" vertical="center"/>
    </xf>
    <xf numFmtId="0" fontId="10" fillId="3" borderId="6" xfId="0" applyFont="1" applyFill="1" applyBorder="1" applyAlignment="1">
      <alignment horizontal="center" vertical="center"/>
    </xf>
    <xf numFmtId="0" fontId="10" fillId="3" borderId="14" xfId="0" applyFont="1" applyFill="1" applyBorder="1" applyAlignment="1">
      <alignment horizontal="center" vertical="center"/>
    </xf>
    <xf numFmtId="0" fontId="9" fillId="6" borderId="14" xfId="0" applyFont="1" applyFill="1" applyBorder="1" applyAlignment="1">
      <alignment horizontal="center" vertical="center" wrapText="1"/>
    </xf>
    <xf numFmtId="0" fontId="9" fillId="15" borderId="6" xfId="0" applyFont="1" applyFill="1" applyBorder="1" applyAlignment="1">
      <alignment horizontal="center" vertical="center" wrapText="1"/>
    </xf>
    <xf numFmtId="0" fontId="0" fillId="16" borderId="0" xfId="0" applyFill="1"/>
    <xf numFmtId="0" fontId="0" fillId="16" borderId="0" xfId="0" applyFill="1" applyAlignment="1">
      <alignment horizontal="center" vertical="center"/>
    </xf>
    <xf numFmtId="0" fontId="0" fillId="0" borderId="26" xfId="0" applyFill="1" applyBorder="1" applyAlignment="1">
      <alignment horizontal="center" vertical="center"/>
    </xf>
    <xf numFmtId="0" fontId="0" fillId="16" borderId="26" xfId="0" applyFill="1" applyBorder="1" applyAlignment="1">
      <alignment horizontal="center" vertical="center"/>
    </xf>
    <xf numFmtId="0" fontId="0" fillId="0" borderId="27" xfId="0" applyBorder="1" applyAlignment="1">
      <alignment horizontal="center" vertical="center"/>
    </xf>
    <xf numFmtId="0" fontId="1" fillId="0" borderId="26" xfId="0" applyFont="1" applyFill="1" applyBorder="1" applyAlignment="1">
      <alignment horizontal="center" vertical="center" wrapText="1"/>
    </xf>
    <xf numFmtId="0" fontId="1" fillId="0" borderId="0" xfId="0" applyFont="1" applyFill="1" applyBorder="1" applyAlignment="1">
      <alignment horizontal="center" vertical="center" wrapText="1"/>
    </xf>
    <xf numFmtId="0" fontId="6" fillId="4" borderId="11" xfId="0" applyFont="1" applyFill="1" applyBorder="1" applyAlignment="1">
      <alignment textRotation="90"/>
    </xf>
    <xf numFmtId="0" fontId="6" fillId="4" borderId="18" xfId="0" applyFont="1" applyFill="1" applyBorder="1" applyAlignment="1">
      <alignment textRotation="90"/>
    </xf>
    <xf numFmtId="0" fontId="11" fillId="6" borderId="6" xfId="0" applyFont="1" applyFill="1" applyBorder="1" applyAlignment="1">
      <alignment textRotation="90"/>
    </xf>
    <xf numFmtId="0" fontId="11" fillId="7" borderId="6" xfId="0" applyFont="1" applyFill="1" applyBorder="1" applyAlignment="1">
      <alignment textRotation="90"/>
    </xf>
    <xf numFmtId="0" fontId="11" fillId="13" borderId="6" xfId="0" applyFont="1" applyFill="1" applyBorder="1" applyAlignment="1">
      <alignment textRotation="90"/>
    </xf>
    <xf numFmtId="0" fontId="11" fillId="15" borderId="6" xfId="0" applyFont="1" applyFill="1" applyBorder="1" applyAlignment="1">
      <alignment textRotation="90"/>
    </xf>
    <xf numFmtId="0" fontId="11" fillId="11" borderId="6" xfId="0" applyFont="1" applyFill="1" applyBorder="1" applyAlignment="1">
      <alignment textRotation="90"/>
    </xf>
    <xf numFmtId="0" fontId="12" fillId="0" borderId="26" xfId="0" applyFont="1" applyFill="1" applyBorder="1" applyAlignment="1">
      <alignment horizontal="center" vertical="center"/>
    </xf>
    <xf numFmtId="0" fontId="3" fillId="14" borderId="20" xfId="0" applyFont="1" applyFill="1" applyBorder="1" applyAlignment="1">
      <alignment horizontal="center" vertical="center" wrapText="1"/>
    </xf>
    <xf numFmtId="0" fontId="4" fillId="5" borderId="33" xfId="0" applyFont="1" applyFill="1" applyBorder="1" applyAlignment="1">
      <alignment horizontal="center" vertical="center" wrapText="1"/>
    </xf>
    <xf numFmtId="0" fontId="2" fillId="3" borderId="20" xfId="0" applyFont="1" applyFill="1" applyBorder="1" applyAlignment="1">
      <alignment horizontal="center" vertical="center" wrapText="1"/>
    </xf>
    <xf numFmtId="0" fontId="4" fillId="3" borderId="20" xfId="0" applyFont="1" applyFill="1" applyBorder="1" applyAlignment="1">
      <alignment vertical="center" wrapText="1"/>
    </xf>
    <xf numFmtId="0" fontId="4" fillId="5" borderId="31" xfId="0" applyFont="1" applyFill="1" applyBorder="1" applyAlignment="1">
      <alignment horizontal="center" vertical="center" wrapText="1"/>
    </xf>
    <xf numFmtId="0" fontId="0" fillId="0" borderId="0" xfId="0" applyFont="1"/>
    <xf numFmtId="0" fontId="14" fillId="2" borderId="4" xfId="0" applyFont="1" applyFill="1" applyBorder="1" applyAlignment="1">
      <alignment horizontal="left" vertical="top" textRotation="90" wrapText="1"/>
    </xf>
    <xf numFmtId="0" fontId="4" fillId="2" borderId="20" xfId="0" applyFont="1" applyFill="1" applyBorder="1" applyAlignment="1">
      <alignment horizontal="center" vertical="center" wrapText="1"/>
    </xf>
    <xf numFmtId="0" fontId="4" fillId="3" borderId="13" xfId="0" applyFont="1" applyFill="1" applyBorder="1" applyAlignment="1">
      <alignment vertical="center" wrapText="1"/>
    </xf>
    <xf numFmtId="0" fontId="4" fillId="3" borderId="12" xfId="0" applyFont="1" applyFill="1" applyBorder="1" applyAlignment="1">
      <alignment vertical="center" wrapText="1"/>
    </xf>
    <xf numFmtId="0" fontId="4" fillId="3" borderId="15" xfId="0" applyFont="1" applyFill="1" applyBorder="1" applyAlignment="1">
      <alignment vertical="center" wrapText="1"/>
    </xf>
    <xf numFmtId="0" fontId="12" fillId="0" borderId="0" xfId="0" applyFont="1"/>
    <xf numFmtId="0" fontId="15" fillId="2" borderId="10" xfId="0" applyFont="1" applyFill="1" applyBorder="1" applyAlignment="1">
      <alignment horizontal="left" vertical="top" wrapText="1"/>
    </xf>
    <xf numFmtId="0" fontId="15" fillId="2" borderId="0" xfId="0" applyFont="1" applyFill="1" applyBorder="1" applyAlignment="1">
      <alignment horizontal="left" vertical="top" wrapText="1"/>
    </xf>
    <xf numFmtId="0" fontId="15" fillId="3" borderId="6" xfId="0" applyFont="1" applyFill="1" applyBorder="1" applyAlignment="1">
      <alignment horizontal="left" vertical="top" wrapText="1"/>
    </xf>
    <xf numFmtId="0" fontId="16" fillId="5" borderId="6" xfId="0" applyFont="1" applyFill="1" applyBorder="1" applyAlignment="1">
      <alignment horizontal="left" vertical="top" wrapText="1"/>
    </xf>
    <xf numFmtId="0" fontId="15" fillId="3" borderId="20" xfId="0" applyFont="1" applyFill="1" applyBorder="1" applyAlignment="1">
      <alignment horizontal="left" vertical="top" wrapText="1"/>
    </xf>
    <xf numFmtId="0" fontId="16" fillId="5" borderId="20" xfId="0" applyFont="1" applyFill="1" applyBorder="1" applyAlignment="1">
      <alignment horizontal="left" vertical="top" wrapText="1"/>
    </xf>
    <xf numFmtId="0" fontId="6" fillId="0" borderId="0" xfId="0" applyFont="1" applyAlignment="1">
      <alignment horizontal="left" vertical="top"/>
    </xf>
    <xf numFmtId="0" fontId="2" fillId="10" borderId="6" xfId="0" applyNumberFormat="1" applyFont="1" applyFill="1" applyBorder="1" applyAlignment="1">
      <alignment horizontal="center" vertical="center" wrapText="1"/>
    </xf>
    <xf numFmtId="0" fontId="15" fillId="2" borderId="25" xfId="0" applyFont="1" applyFill="1" applyBorder="1" applyAlignment="1">
      <alignment horizontal="center" vertical="center" wrapText="1"/>
    </xf>
    <xf numFmtId="0" fontId="15" fillId="2" borderId="5" xfId="0" applyFont="1" applyFill="1" applyBorder="1" applyAlignment="1">
      <alignment horizontal="center" vertical="center" wrapText="1"/>
    </xf>
    <xf numFmtId="0" fontId="15" fillId="3" borderId="6" xfId="0" applyFont="1" applyFill="1" applyBorder="1" applyAlignment="1">
      <alignment vertical="center" wrapText="1"/>
    </xf>
    <xf numFmtId="0" fontId="16" fillId="5" borderId="6" xfId="0" applyFont="1" applyFill="1" applyBorder="1" applyAlignment="1">
      <alignment horizontal="left" vertical="center" wrapText="1"/>
    </xf>
    <xf numFmtId="0" fontId="15" fillId="3" borderId="20" xfId="0" applyFont="1" applyFill="1" applyBorder="1" applyAlignment="1">
      <alignment vertical="center" wrapText="1"/>
    </xf>
    <xf numFmtId="0" fontId="16" fillId="5" borderId="34" xfId="0" applyFont="1" applyFill="1" applyBorder="1" applyAlignment="1">
      <alignment horizontal="left" vertical="center" wrapText="1"/>
    </xf>
    <xf numFmtId="0" fontId="16" fillId="5" borderId="32" xfId="0" applyFont="1" applyFill="1" applyBorder="1" applyAlignment="1">
      <alignment horizontal="left" vertical="center" wrapText="1"/>
    </xf>
    <xf numFmtId="0" fontId="6" fillId="0" borderId="0" xfId="0" applyFont="1"/>
    <xf numFmtId="0" fontId="3" fillId="5" borderId="6" xfId="0" applyFont="1" applyFill="1" applyBorder="1" applyAlignment="1">
      <alignment horizontal="right" vertical="center" wrapText="1"/>
    </xf>
    <xf numFmtId="0" fontId="3" fillId="5" borderId="6" xfId="0" applyFont="1" applyFill="1" applyBorder="1" applyAlignment="1">
      <alignment horizontal="left" vertical="center" wrapText="1"/>
    </xf>
    <xf numFmtId="0" fontId="0" fillId="11" borderId="0" xfId="0" applyFill="1" applyAlignment="1">
      <alignment horizontal="center" vertical="center"/>
    </xf>
    <xf numFmtId="0" fontId="12" fillId="11" borderId="26" xfId="0" applyFont="1" applyFill="1" applyBorder="1" applyAlignment="1">
      <alignment horizontal="center" vertical="center"/>
    </xf>
    <xf numFmtId="0" fontId="7" fillId="0" borderId="0" xfId="0" applyFont="1" applyAlignment="1">
      <alignment horizontal="right"/>
    </xf>
    <xf numFmtId="0" fontId="7" fillId="0" borderId="0" xfId="0" applyFont="1" applyAlignment="1">
      <alignment horizontal="left"/>
    </xf>
    <xf numFmtId="0" fontId="2" fillId="6" borderId="6" xfId="0" applyNumberFormat="1" applyFont="1" applyFill="1" applyBorder="1" applyAlignment="1">
      <alignment horizontal="center" vertical="center" wrapText="1"/>
    </xf>
    <xf numFmtId="0" fontId="19" fillId="10" borderId="6" xfId="0" applyFont="1" applyFill="1" applyBorder="1" applyAlignment="1">
      <alignment horizontal="center" vertical="center" textRotation="90"/>
    </xf>
    <xf numFmtId="0" fontId="18" fillId="0" borderId="1" xfId="0" applyFont="1" applyFill="1" applyBorder="1" applyAlignment="1">
      <alignment wrapText="1"/>
    </xf>
    <xf numFmtId="0" fontId="18" fillId="0" borderId="28" xfId="0" applyFont="1" applyFill="1" applyBorder="1" applyAlignment="1">
      <alignment horizontal="center" vertical="center" wrapText="1"/>
    </xf>
    <xf numFmtId="0" fontId="18" fillId="0" borderId="2" xfId="0" applyFont="1" applyFill="1" applyBorder="1" applyAlignment="1">
      <alignment horizontal="center" vertical="center" wrapText="1"/>
    </xf>
    <xf numFmtId="0" fontId="19" fillId="7" borderId="20" xfId="0" applyFont="1" applyFill="1" applyBorder="1" applyAlignment="1">
      <alignment horizontal="center" vertical="center" wrapText="1"/>
    </xf>
    <xf numFmtId="0" fontId="19" fillId="7" borderId="1" xfId="0" applyFont="1" applyFill="1" applyBorder="1" applyAlignment="1">
      <alignment horizontal="center" vertical="center" wrapText="1"/>
    </xf>
    <xf numFmtId="0" fontId="19" fillId="7" borderId="28" xfId="0" applyFont="1" applyFill="1" applyBorder="1" applyAlignment="1">
      <alignment horizontal="center" vertical="center" wrapText="1"/>
    </xf>
    <xf numFmtId="0" fontId="19" fillId="7" borderId="2" xfId="0" applyFont="1" applyFill="1" applyBorder="1" applyAlignment="1">
      <alignment horizontal="center" vertical="center" wrapText="1"/>
    </xf>
    <xf numFmtId="0" fontId="5" fillId="11" borderId="0" xfId="0" applyFont="1" applyFill="1" applyAlignment="1">
      <alignment horizontal="right" vertical="center" wrapText="1"/>
    </xf>
    <xf numFmtId="0" fontId="5" fillId="0" borderId="0" xfId="0" applyFont="1" applyFill="1" applyAlignment="1">
      <alignment horizontal="center" vertical="center" wrapText="1"/>
    </xf>
    <xf numFmtId="0" fontId="5" fillId="16" borderId="0" xfId="0" applyFont="1" applyFill="1"/>
    <xf numFmtId="0" fontId="19" fillId="16" borderId="0" xfId="0" applyFont="1" applyFill="1" applyAlignment="1">
      <alignment vertical="center"/>
    </xf>
    <xf numFmtId="0" fontId="19" fillId="16" borderId="0" xfId="0" applyFont="1" applyFill="1" applyAlignment="1">
      <alignment horizontal="center" vertical="center" wrapText="1"/>
    </xf>
    <xf numFmtId="0" fontId="5" fillId="16" borderId="0" xfId="0" applyFont="1" applyFill="1" applyAlignment="1">
      <alignment horizontal="center" vertical="center"/>
    </xf>
    <xf numFmtId="0" fontId="19" fillId="16" borderId="26" xfId="0" applyFont="1" applyFill="1" applyBorder="1" applyAlignment="1">
      <alignment horizontal="center" vertical="center"/>
    </xf>
    <xf numFmtId="0" fontId="5" fillId="0" borderId="0" xfId="0" applyFont="1" applyFill="1"/>
    <xf numFmtId="0" fontId="19" fillId="0" borderId="0" xfId="0" applyFont="1" applyFill="1" applyAlignment="1">
      <alignment vertical="center"/>
    </xf>
    <xf numFmtId="0" fontId="19" fillId="0" borderId="0" xfId="0" applyFont="1" applyFill="1" applyAlignment="1">
      <alignment horizontal="center" vertical="center" wrapText="1"/>
    </xf>
    <xf numFmtId="0" fontId="5" fillId="0" borderId="0" xfId="0" applyFont="1" applyFill="1" applyAlignment="1">
      <alignment horizontal="center" vertical="center"/>
    </xf>
    <xf numFmtId="0" fontId="19" fillId="0" borderId="26" xfId="0" applyFont="1" applyFill="1" applyBorder="1" applyAlignment="1">
      <alignment horizontal="center" vertical="center"/>
    </xf>
    <xf numFmtId="0" fontId="19" fillId="7" borderId="0" xfId="0" applyFont="1" applyFill="1" applyBorder="1" applyAlignment="1">
      <alignment horizontal="center" vertical="center"/>
    </xf>
    <xf numFmtId="0" fontId="5" fillId="11" borderId="0" xfId="0" applyFont="1" applyFill="1" applyAlignment="1">
      <alignment horizontal="center" vertical="center"/>
    </xf>
    <xf numFmtId="0" fontId="5" fillId="11" borderId="26" xfId="0" applyFont="1" applyFill="1" applyBorder="1" applyAlignment="1">
      <alignment horizontal="center" vertical="center"/>
    </xf>
    <xf numFmtId="0" fontId="5" fillId="0" borderId="26" xfId="0" applyFont="1" applyFill="1" applyBorder="1" applyAlignment="1">
      <alignment horizontal="center" vertical="center"/>
    </xf>
    <xf numFmtId="0" fontId="19" fillId="0" borderId="0" xfId="0" applyFont="1" applyFill="1" applyBorder="1" applyAlignment="1">
      <alignment horizontal="center" vertical="center" wrapText="1"/>
    </xf>
    <xf numFmtId="0" fontId="19" fillId="0" borderId="26" xfId="0" applyFont="1" applyFill="1" applyBorder="1" applyAlignment="1">
      <alignment horizontal="center" vertical="center" wrapText="1"/>
    </xf>
    <xf numFmtId="0" fontId="5" fillId="11" borderId="0" xfId="0" applyFont="1" applyFill="1" applyAlignment="1">
      <alignment horizontal="center" vertical="center" wrapText="1"/>
    </xf>
    <xf numFmtId="0" fontId="5" fillId="0" borderId="0" xfId="0" applyFont="1" applyFill="1" applyAlignment="1">
      <alignment horizontal="right" wrapText="1"/>
    </xf>
    <xf numFmtId="0" fontId="5" fillId="0" borderId="0" xfId="0" applyFont="1" applyFill="1" applyAlignment="1">
      <alignment vertical="center"/>
    </xf>
    <xf numFmtId="0" fontId="19" fillId="0" borderId="0" xfId="0" applyFont="1" applyFill="1" applyAlignment="1">
      <alignment horizontal="right" vertical="center" wrapText="1"/>
    </xf>
    <xf numFmtId="0" fontId="17" fillId="16" borderId="0" xfId="0" applyFont="1" applyFill="1"/>
    <xf numFmtId="0" fontId="17" fillId="0" borderId="0" xfId="0" applyFont="1" applyFill="1"/>
    <xf numFmtId="0" fontId="17" fillId="11" borderId="0" xfId="0" applyFont="1" applyFill="1"/>
    <xf numFmtId="0" fontId="20" fillId="0" borderId="0" xfId="0" applyFont="1" applyFill="1" applyBorder="1" applyAlignment="1">
      <alignment wrapText="1"/>
    </xf>
    <xf numFmtId="0" fontId="17" fillId="11" borderId="0" xfId="0" applyFont="1" applyFill="1" applyAlignment="1">
      <alignment wrapText="1"/>
    </xf>
    <xf numFmtId="0" fontId="17" fillId="0" borderId="0" xfId="0" applyFont="1" applyFill="1" applyAlignment="1">
      <alignment vertical="center" wrapText="1"/>
    </xf>
    <xf numFmtId="0" fontId="17" fillId="0" borderId="0" xfId="0" applyFont="1" applyFill="1" applyAlignment="1">
      <alignment wrapText="1"/>
    </xf>
    <xf numFmtId="0" fontId="11" fillId="0" borderId="0" xfId="0" applyFont="1" applyAlignment="1">
      <alignment vertical="center" wrapText="1"/>
    </xf>
    <xf numFmtId="0" fontId="11" fillId="0" borderId="0" xfId="0" applyFont="1"/>
    <xf numFmtId="0" fontId="16" fillId="5" borderId="20" xfId="0" applyFont="1" applyFill="1" applyBorder="1" applyAlignment="1">
      <alignment horizontal="left" vertical="top" wrapText="1"/>
    </xf>
    <xf numFmtId="164" fontId="21" fillId="0" borderId="0" xfId="0" applyNumberFormat="1" applyFont="1" applyFill="1"/>
    <xf numFmtId="164" fontId="22" fillId="0" borderId="0" xfId="0" applyNumberFormat="1" applyFont="1" applyFill="1" applyBorder="1" applyAlignment="1">
      <alignment wrapText="1"/>
    </xf>
    <xf numFmtId="164" fontId="21" fillId="0" borderId="0" xfId="0" applyNumberFormat="1" applyFont="1" applyFill="1" applyAlignment="1">
      <alignment horizontal="center" vertical="center"/>
    </xf>
    <xf numFmtId="164" fontId="21" fillId="11" borderId="0" xfId="0" applyNumberFormat="1" applyFont="1" applyFill="1" applyAlignment="1">
      <alignment horizontal="center" vertical="center"/>
    </xf>
    <xf numFmtId="164" fontId="21" fillId="0" borderId="0" xfId="0" applyNumberFormat="1" applyFont="1"/>
    <xf numFmtId="0" fontId="17" fillId="0" borderId="0" xfId="0" applyFont="1" applyFill="1" applyAlignment="1">
      <alignment horizontal="left" vertical="center" wrapText="1"/>
    </xf>
    <xf numFmtId="0" fontId="17" fillId="11" borderId="0" xfId="0" applyFont="1" applyFill="1" applyAlignment="1">
      <alignment horizontal="left" vertical="center" wrapText="1"/>
    </xf>
    <xf numFmtId="0" fontId="2" fillId="3" borderId="13" xfId="0" applyFont="1" applyFill="1" applyBorder="1" applyAlignment="1">
      <alignment vertical="center" wrapText="1"/>
    </xf>
    <xf numFmtId="0" fontId="2" fillId="3" borderId="15" xfId="0" applyFont="1" applyFill="1" applyBorder="1" applyAlignment="1">
      <alignment vertical="center" wrapText="1"/>
    </xf>
    <xf numFmtId="0" fontId="2" fillId="10" borderId="15" xfId="0" applyFont="1" applyFill="1" applyBorder="1" applyAlignment="1">
      <alignment vertical="center" wrapText="1"/>
    </xf>
    <xf numFmtId="0" fontId="24" fillId="0" borderId="0" xfId="4" applyFill="1"/>
    <xf numFmtId="0" fontId="0" fillId="0" borderId="6" xfId="0" applyFill="1" applyBorder="1" applyAlignment="1">
      <alignment wrapText="1"/>
    </xf>
    <xf numFmtId="0" fontId="3" fillId="5" borderId="20" xfId="0" applyFont="1" applyFill="1" applyBorder="1" applyAlignment="1">
      <alignment horizontal="center" vertical="center" wrapText="1"/>
    </xf>
    <xf numFmtId="0" fontId="3" fillId="5" borderId="18" xfId="0" applyFont="1" applyFill="1" applyBorder="1" applyAlignment="1">
      <alignment horizontal="center" vertical="center" wrapText="1"/>
    </xf>
    <xf numFmtId="0" fontId="3" fillId="5" borderId="10" xfId="0" applyFont="1" applyFill="1" applyBorder="1" applyAlignment="1">
      <alignment horizontal="center" vertical="center" wrapText="1"/>
    </xf>
    <xf numFmtId="0" fontId="10" fillId="13" borderId="20" xfId="0" applyFont="1" applyFill="1" applyBorder="1" applyAlignment="1">
      <alignment horizontal="center" vertical="center"/>
    </xf>
    <xf numFmtId="0" fontId="10" fillId="13" borderId="10" xfId="0" applyFont="1" applyFill="1" applyBorder="1" applyAlignment="1">
      <alignment horizontal="center" vertical="center"/>
    </xf>
    <xf numFmtId="0" fontId="10" fillId="6" borderId="19" xfId="0" applyFont="1" applyFill="1" applyBorder="1" applyAlignment="1">
      <alignment horizontal="center" vertical="center"/>
    </xf>
    <xf numFmtId="0" fontId="10" fillId="6" borderId="16" xfId="0" applyFont="1" applyFill="1" applyBorder="1" applyAlignment="1">
      <alignment horizontal="center" vertical="center"/>
    </xf>
    <xf numFmtId="0" fontId="10" fillId="7" borderId="20" xfId="0" applyFont="1" applyFill="1" applyBorder="1" applyAlignment="1">
      <alignment horizontal="center" vertical="center"/>
    </xf>
    <xf numFmtId="0" fontId="10" fillId="7" borderId="10" xfId="0" applyFont="1" applyFill="1" applyBorder="1" applyAlignment="1">
      <alignment horizontal="center" vertical="center"/>
    </xf>
    <xf numFmtId="0" fontId="16" fillId="5" borderId="19" xfId="0" applyFont="1" applyFill="1" applyBorder="1" applyAlignment="1">
      <alignment horizontal="left" vertical="top" wrapText="1"/>
    </xf>
    <xf numFmtId="0" fontId="16" fillId="5" borderId="11" xfId="0" applyFont="1" applyFill="1" applyBorder="1" applyAlignment="1">
      <alignment horizontal="left" vertical="top" wrapText="1"/>
    </xf>
    <xf numFmtId="0" fontId="10" fillId="15" borderId="20" xfId="0" applyFont="1" applyFill="1" applyBorder="1" applyAlignment="1">
      <alignment horizontal="center" vertical="center"/>
    </xf>
    <xf numFmtId="0" fontId="10" fillId="15" borderId="10" xfId="0" applyFont="1" applyFill="1" applyBorder="1" applyAlignment="1">
      <alignment horizontal="center" vertical="center"/>
    </xf>
    <xf numFmtId="0" fontId="3" fillId="14" borderId="29" xfId="0" applyFont="1" applyFill="1" applyBorder="1" applyAlignment="1">
      <alignment horizontal="center" vertical="center" wrapText="1"/>
    </xf>
    <xf numFmtId="0" fontId="3" fillId="14" borderId="30" xfId="0" applyFont="1" applyFill="1" applyBorder="1" applyAlignment="1">
      <alignment horizontal="center" vertical="center" wrapText="1"/>
    </xf>
    <xf numFmtId="0" fontId="3" fillId="8" borderId="21" xfId="0" applyNumberFormat="1" applyFont="1" applyFill="1" applyBorder="1" applyAlignment="1">
      <alignment horizontal="left" vertical="top" wrapText="1"/>
    </xf>
    <xf numFmtId="0" fontId="3" fillId="8" borderId="31" xfId="0" applyNumberFormat="1" applyFont="1" applyFill="1" applyBorder="1" applyAlignment="1">
      <alignment horizontal="left" vertical="top" wrapText="1"/>
    </xf>
    <xf numFmtId="0" fontId="3" fillId="5" borderId="22" xfId="0" applyFont="1" applyFill="1" applyBorder="1" applyAlignment="1">
      <alignment horizontal="center" vertical="center" wrapText="1"/>
    </xf>
    <xf numFmtId="0" fontId="3" fillId="5" borderId="23" xfId="0" applyFont="1" applyFill="1" applyBorder="1" applyAlignment="1">
      <alignment horizontal="center" vertical="center" wrapText="1"/>
    </xf>
    <xf numFmtId="0" fontId="10" fillId="11" borderId="22" xfId="0" applyFont="1" applyFill="1" applyBorder="1" applyAlignment="1">
      <alignment horizontal="center" vertical="center"/>
    </xf>
    <xf numFmtId="0" fontId="10" fillId="11" borderId="23" xfId="0" applyFont="1" applyFill="1" applyBorder="1" applyAlignment="1">
      <alignment horizontal="center" vertical="center"/>
    </xf>
    <xf numFmtId="0" fontId="2" fillId="10" borderId="13" xfId="0" applyFont="1" applyFill="1" applyBorder="1" applyAlignment="1">
      <alignment horizontal="center" vertical="center" wrapText="1"/>
    </xf>
    <xf numFmtId="0" fontId="2" fillId="10" borderId="12" xfId="0" applyFont="1" applyFill="1" applyBorder="1" applyAlignment="1">
      <alignment horizontal="center" vertical="center" wrapText="1"/>
    </xf>
    <xf numFmtId="0" fontId="2" fillId="3" borderId="13" xfId="0" applyFont="1" applyFill="1" applyBorder="1" applyAlignment="1">
      <alignment horizontal="center" vertical="center" wrapText="1"/>
    </xf>
    <xf numFmtId="0" fontId="2" fillId="3" borderId="12" xfId="0" applyFont="1" applyFill="1" applyBorder="1" applyAlignment="1">
      <alignment horizontal="center" vertical="center" wrapText="1"/>
    </xf>
  </cellXfs>
  <cellStyles count="5">
    <cellStyle name="Lien hypertexte" xfId="4" builtinId="8"/>
    <cellStyle name="Normal" xfId="0" builtinId="0"/>
    <cellStyle name="Normal 13" xfId="3"/>
    <cellStyle name="Normal 2" xfId="1"/>
    <cellStyle name="Normal 2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22</xdr:col>
          <xdr:colOff>466725</xdr:colOff>
          <xdr:row>10</xdr:row>
          <xdr:rowOff>57150</xdr:rowOff>
        </xdr:from>
        <xdr:to>
          <xdr:col>22</xdr:col>
          <xdr:colOff>466725</xdr:colOff>
          <xdr:row>12</xdr:row>
          <xdr:rowOff>38100</xdr:rowOff>
        </xdr:to>
        <xdr:sp macro="" textlink="">
          <xdr:nvSpPr>
            <xdr:cNvPr id="1026" name="Button 2" hidden="1">
              <a:extLst>
                <a:ext uri="{63B3BB69-23CF-44E3-9099-C40C66FF867C}">
                  <a14:compatExt spid="_x0000_s102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en-US" sz="1100" b="0" i="0" u="none" strike="noStrike" baseline="0">
                  <a:solidFill>
                    <a:srgbClr val="000000"/>
                  </a:solidFill>
                  <a:latin typeface="Calibri"/>
                  <a:cs typeface="Calibri"/>
                </a:rPr>
                <a:t>Bouton 1</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https://www.excel-downloads.com/threads/combiner-recherchev-et-si.30034/" TargetMode="External"/><Relationship Id="rId1" Type="http://schemas.openxmlformats.org/officeDocument/2006/relationships/hyperlink" Target="https://openclassrooms.com/forum/sujet/combiner-recherchev-et-si-sur-excel" TargetMode="External"/><Relationship Id="rId6" Type="http://schemas.openxmlformats.org/officeDocument/2006/relationships/ctrlProp" Target="../ctrlProps/ctrlProp1.xml"/><Relationship Id="rId5" Type="http://schemas.openxmlformats.org/officeDocument/2006/relationships/vmlDrawing" Target="../drawings/vmlDrawing1.vm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D7"/>
  <sheetViews>
    <sheetView workbookViewId="0">
      <selection activeCell="D6" sqref="D6"/>
    </sheetView>
  </sheetViews>
  <sheetFormatPr baseColWidth="10" defaultColWidth="9.140625" defaultRowHeight="15" x14ac:dyDescent="0.25"/>
  <cols>
    <col min="2" max="2" width="9.28515625" bestFit="1" customWidth="1"/>
    <col min="3" max="3" width="20.28515625" bestFit="1" customWidth="1"/>
    <col min="4" max="4" width="89.5703125" customWidth="1"/>
  </cols>
  <sheetData>
    <row r="1" spans="1:4" ht="16.149999999999999" thickBot="1" x14ac:dyDescent="0.35">
      <c r="A1" s="39" t="s">
        <v>94</v>
      </c>
      <c r="B1" s="39" t="s">
        <v>95</v>
      </c>
      <c r="C1" s="39" t="s">
        <v>96</v>
      </c>
      <c r="D1" s="39" t="s">
        <v>97</v>
      </c>
    </row>
    <row r="2" spans="1:4" ht="14.45" x14ac:dyDescent="0.3">
      <c r="A2" s="36">
        <v>1</v>
      </c>
      <c r="B2" s="38">
        <v>43131</v>
      </c>
      <c r="C2" s="36" t="s">
        <v>98</v>
      </c>
      <c r="D2" s="36" t="s">
        <v>99</v>
      </c>
    </row>
    <row r="3" spans="1:4" ht="201.6" x14ac:dyDescent="0.3">
      <c r="A3" s="35">
        <v>2</v>
      </c>
      <c r="B3" s="37">
        <v>43132</v>
      </c>
      <c r="C3" s="35" t="s">
        <v>98</v>
      </c>
      <c r="D3" s="40" t="s">
        <v>100</v>
      </c>
    </row>
    <row r="4" spans="1:4" ht="14.45" x14ac:dyDescent="0.3">
      <c r="A4" s="35">
        <v>3</v>
      </c>
      <c r="B4" s="37">
        <v>43147</v>
      </c>
      <c r="C4" s="35" t="s">
        <v>98</v>
      </c>
      <c r="D4" s="35" t="s">
        <v>135</v>
      </c>
    </row>
    <row r="5" spans="1:4" ht="14.45" x14ac:dyDescent="0.3">
      <c r="A5" s="35">
        <v>4</v>
      </c>
      <c r="B5" s="37">
        <v>43151</v>
      </c>
      <c r="C5" s="35" t="s">
        <v>150</v>
      </c>
      <c r="D5" s="35" t="s">
        <v>153</v>
      </c>
    </row>
    <row r="6" spans="1:4" ht="14.45" x14ac:dyDescent="0.3">
      <c r="A6" s="35">
        <v>5</v>
      </c>
      <c r="B6" s="37">
        <v>43168</v>
      </c>
      <c r="C6" s="35" t="s">
        <v>98</v>
      </c>
      <c r="D6" s="35"/>
    </row>
    <row r="7" spans="1:4" ht="14.45" x14ac:dyDescent="0.3">
      <c r="A7" s="35"/>
      <c r="B7" s="35"/>
      <c r="C7" s="35"/>
      <c r="D7" s="35"/>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X16"/>
  <sheetViews>
    <sheetView tabSelected="1" zoomScale="85" zoomScaleNormal="85" workbookViewId="0">
      <selection activeCell="G6" sqref="G6"/>
    </sheetView>
  </sheetViews>
  <sheetFormatPr baseColWidth="10" defaultColWidth="9.140625" defaultRowHeight="18.75" x14ac:dyDescent="0.3"/>
  <cols>
    <col min="1" max="1" width="17" style="110" bestFit="1" customWidth="1"/>
    <col min="2" max="2" width="30.140625" style="111" customWidth="1"/>
    <col min="3" max="3" width="5.42578125" style="83" customWidth="1"/>
    <col min="4" max="4" width="94" hidden="1" customWidth="1"/>
    <col min="5" max="14" width="3.42578125" style="89" customWidth="1"/>
    <col min="15" max="15" width="30" style="105" customWidth="1"/>
    <col min="16" max="16" width="56.42578125" style="96" customWidth="1"/>
    <col min="17" max="17" width="16.140625" customWidth="1"/>
    <col min="18" max="21" width="5.7109375" customWidth="1"/>
    <col min="22" max="23" width="5.7109375" style="41" customWidth="1"/>
    <col min="24" max="24" width="5.7109375" customWidth="1"/>
  </cols>
  <sheetData>
    <row r="1" spans="1:24" ht="95.25" thickBot="1" x14ac:dyDescent="0.3">
      <c r="A1" s="15"/>
      <c r="B1" s="13"/>
      <c r="C1" s="25"/>
      <c r="D1" s="31"/>
      <c r="E1" s="84" t="s">
        <v>0</v>
      </c>
      <c r="F1" s="84" t="s">
        <v>1</v>
      </c>
      <c r="G1" s="84" t="s">
        <v>2</v>
      </c>
      <c r="H1" s="84" t="s">
        <v>3</v>
      </c>
      <c r="I1" s="84" t="s">
        <v>4</v>
      </c>
      <c r="J1" s="84" t="s">
        <v>5</v>
      </c>
      <c r="K1" s="84" t="s">
        <v>6</v>
      </c>
      <c r="L1" s="84" t="s">
        <v>7</v>
      </c>
      <c r="M1" s="84" t="s">
        <v>8</v>
      </c>
      <c r="N1" s="84" t="s">
        <v>9</v>
      </c>
      <c r="O1" s="98"/>
      <c r="P1" s="90"/>
      <c r="Q1" s="33"/>
      <c r="R1" s="7"/>
      <c r="S1" s="8"/>
      <c r="T1" s="9" t="s">
        <v>12</v>
      </c>
      <c r="U1" s="27"/>
      <c r="V1" s="9"/>
      <c r="W1" s="9"/>
      <c r="X1" s="6"/>
    </row>
    <row r="2" spans="1:24" ht="21" customHeight="1" x14ac:dyDescent="0.25">
      <c r="A2" s="16"/>
      <c r="B2" s="14"/>
      <c r="C2" s="26"/>
      <c r="D2" s="32"/>
      <c r="E2" s="85">
        <v>0</v>
      </c>
      <c r="F2" s="85">
        <v>1</v>
      </c>
      <c r="G2" s="85">
        <v>2</v>
      </c>
      <c r="H2" s="85">
        <v>3</v>
      </c>
      <c r="I2" s="85">
        <v>4</v>
      </c>
      <c r="J2" s="85">
        <v>5</v>
      </c>
      <c r="K2" s="85">
        <v>6</v>
      </c>
      <c r="L2" s="85">
        <v>7</v>
      </c>
      <c r="M2" s="85">
        <v>8</v>
      </c>
      <c r="N2" s="85">
        <v>9</v>
      </c>
      <c r="O2" s="99"/>
      <c r="P2" s="91"/>
      <c r="Q2" s="33"/>
      <c r="R2" s="70">
        <v>1</v>
      </c>
      <c r="S2" s="71">
        <f>1+R2</f>
        <v>2</v>
      </c>
      <c r="T2" s="71">
        <f t="shared" ref="T2" si="0">1+S2</f>
        <v>3</v>
      </c>
      <c r="U2" s="71">
        <f>1+T2</f>
        <v>4</v>
      </c>
      <c r="V2" s="71">
        <f>1+U2</f>
        <v>5</v>
      </c>
      <c r="W2" s="71">
        <f>1+V2</f>
        <v>6</v>
      </c>
      <c r="X2" s="71">
        <f>1+W2</f>
        <v>7</v>
      </c>
    </row>
    <row r="3" spans="1:24" ht="104.25" customHeight="1" x14ac:dyDescent="0.25">
      <c r="A3" s="186" t="s">
        <v>13</v>
      </c>
      <c r="B3" s="187"/>
      <c r="C3" s="162"/>
      <c r="D3" s="112" t="s">
        <v>86</v>
      </c>
      <c r="E3" s="113" t="s">
        <v>14</v>
      </c>
      <c r="F3" s="113" t="s">
        <v>15</v>
      </c>
      <c r="G3" s="113" t="s">
        <v>16</v>
      </c>
      <c r="H3" s="113" t="s">
        <v>17</v>
      </c>
      <c r="I3" s="113" t="s">
        <v>18</v>
      </c>
      <c r="J3" s="113" t="s">
        <v>19</v>
      </c>
      <c r="K3" s="113" t="s">
        <v>20</v>
      </c>
      <c r="L3" s="113" t="s">
        <v>21</v>
      </c>
      <c r="M3" s="113" t="s">
        <v>22</v>
      </c>
      <c r="N3" s="113" t="s">
        <v>23</v>
      </c>
      <c r="O3" s="97" t="s">
        <v>10</v>
      </c>
      <c r="P3" s="97" t="s">
        <v>24</v>
      </c>
      <c r="Q3" s="34" t="s">
        <v>11</v>
      </c>
      <c r="R3" s="72" t="s">
        <v>143</v>
      </c>
      <c r="S3" s="73" t="s">
        <v>145</v>
      </c>
      <c r="T3" s="74" t="s">
        <v>144</v>
      </c>
      <c r="U3" s="75" t="s">
        <v>140</v>
      </c>
      <c r="V3" s="74" t="s">
        <v>141</v>
      </c>
      <c r="W3" s="74" t="s">
        <v>148</v>
      </c>
      <c r="X3" s="76" t="s">
        <v>149</v>
      </c>
    </row>
    <row r="4" spans="1:24" ht="18" customHeight="1" x14ac:dyDescent="0.25">
      <c r="A4" s="188" t="s">
        <v>27</v>
      </c>
      <c r="B4" s="189"/>
      <c r="C4" s="161"/>
      <c r="D4" s="29"/>
      <c r="E4" s="22"/>
      <c r="F4" s="22"/>
      <c r="G4" s="22"/>
      <c r="H4" s="22"/>
      <c r="I4" s="22"/>
      <c r="J4" s="22"/>
      <c r="K4" s="22"/>
      <c r="L4" s="22"/>
      <c r="M4" s="22"/>
      <c r="N4" s="22"/>
      <c r="O4" s="100"/>
      <c r="P4" s="92"/>
      <c r="Q4" s="30"/>
      <c r="R4" s="4"/>
      <c r="S4" s="5"/>
      <c r="T4" s="5"/>
      <c r="U4" s="28"/>
      <c r="V4" s="5"/>
      <c r="W4" s="5"/>
      <c r="X4" s="5"/>
    </row>
    <row r="5" spans="1:24" ht="18" customHeight="1" x14ac:dyDescent="0.25">
      <c r="A5" s="188" t="s">
        <v>28</v>
      </c>
      <c r="B5" s="189"/>
      <c r="C5" s="161"/>
      <c r="D5" s="29"/>
      <c r="E5" s="22"/>
      <c r="F5" s="22"/>
      <c r="G5" s="22"/>
      <c r="H5" s="22"/>
      <c r="I5" s="22"/>
      <c r="J5" s="22"/>
      <c r="K5" s="22"/>
      <c r="L5" s="22"/>
      <c r="M5" s="22"/>
      <c r="N5" s="22"/>
      <c r="O5" s="100"/>
      <c r="P5" s="92"/>
      <c r="Q5" s="30"/>
      <c r="R5" s="4"/>
      <c r="S5" s="5"/>
      <c r="T5" s="5"/>
      <c r="U5" s="28"/>
      <c r="V5" s="5"/>
      <c r="W5" s="5"/>
      <c r="X5" s="5"/>
    </row>
    <row r="6" spans="1:24" ht="38.25" x14ac:dyDescent="0.25">
      <c r="A6" s="106" t="s">
        <v>29</v>
      </c>
      <c r="B6" s="107" t="s">
        <v>30</v>
      </c>
      <c r="C6" s="49" t="s">
        <v>31</v>
      </c>
      <c r="D6" s="2" t="s">
        <v>87</v>
      </c>
      <c r="E6" s="47" t="s">
        <v>251</v>
      </c>
      <c r="F6" s="47"/>
      <c r="G6" s="47"/>
      <c r="H6" s="47"/>
      <c r="I6" s="47"/>
      <c r="J6" s="47"/>
      <c r="K6" s="47"/>
      <c r="L6" s="47"/>
      <c r="M6" s="47"/>
      <c r="N6" s="47"/>
      <c r="O6" s="101" t="s">
        <v>146</v>
      </c>
      <c r="P6" s="93" t="str">
        <f>CONCATENATE(IF(R6="X",R$3&amp;CHAR(10),""),IF(S6="X",S$3&amp;CHAR(10),""),IF(T6="X",T$3&amp;CHAR(10),""),IF(U6="X",U$3&amp;CHAR(10),""),IF(V6="X",V$3&amp;CHAR(10),""),IF(W6="X",W$3&amp;CHAR(10),""),IF(X6="X",X$3&amp;CHAR(10),""))</f>
        <v xml:space="preserve">MC0: GENERAL DESIGN REVIEW DOCUMENT
</v>
      </c>
      <c r="Q6" s="19"/>
      <c r="R6" s="61" t="s">
        <v>251</v>
      </c>
      <c r="S6" s="53"/>
      <c r="T6" s="54"/>
      <c r="U6" s="62"/>
      <c r="V6" s="54"/>
      <c r="W6" s="54"/>
      <c r="X6" s="55"/>
    </row>
    <row r="7" spans="1:24" ht="21" customHeight="1" x14ac:dyDescent="0.25">
      <c r="A7" s="160" t="s">
        <v>42</v>
      </c>
      <c r="B7" s="3"/>
      <c r="C7" s="161"/>
      <c r="D7" s="23"/>
      <c r="E7" s="86"/>
      <c r="F7" s="87"/>
      <c r="G7" s="87"/>
      <c r="H7" s="87"/>
      <c r="I7" s="87"/>
      <c r="J7" s="87"/>
      <c r="K7" s="87"/>
      <c r="L7" s="87"/>
      <c r="M7" s="87"/>
      <c r="N7" s="88"/>
      <c r="O7" s="100"/>
      <c r="P7" s="100" t="str">
        <f t="shared" ref="P7:P8" si="1">CONCATENATE(IF(R7="X",R$3&amp;CHAR(10),""),IF(S7="X",S$3&amp;CHAR(10),""),IF(T7="X",T$3&amp;CHAR(10),""),IF(U7="X",U$3&amp;CHAR(10),""),IF(V7="X",V$3&amp;CHAR(10),""),IF(W7="X",W$3&amp;CHAR(10),""),IF(X7="X",X$3&amp;CHAR(10),""))</f>
        <v/>
      </c>
      <c r="Q7" s="20"/>
      <c r="R7" s="51"/>
      <c r="S7" s="56"/>
      <c r="T7" s="57"/>
      <c r="U7" s="52"/>
      <c r="V7" s="57"/>
      <c r="W7" s="57"/>
      <c r="X7" s="58"/>
    </row>
    <row r="8" spans="1:24" ht="36" x14ac:dyDescent="0.25">
      <c r="A8" s="106" t="s">
        <v>43</v>
      </c>
      <c r="B8" s="107" t="s">
        <v>44</v>
      </c>
      <c r="C8" s="49"/>
      <c r="D8" s="10" t="s">
        <v>88</v>
      </c>
      <c r="E8" s="47" t="s">
        <v>32</v>
      </c>
      <c r="F8" s="47" t="s">
        <v>32</v>
      </c>
      <c r="G8" s="47"/>
      <c r="H8" s="47"/>
      <c r="I8" s="47"/>
      <c r="J8" s="47"/>
      <c r="K8" s="47"/>
      <c r="L8" s="47"/>
      <c r="M8" s="47"/>
      <c r="N8" s="47"/>
      <c r="O8" s="93" t="s">
        <v>147</v>
      </c>
      <c r="P8" s="93" t="str">
        <f t="shared" si="1"/>
        <v xml:space="preserve">MC0: GENERAL DESIGN REVIEW DOCUMENT
MC0: EYPR-5405/17: SDN ATA 21
</v>
      </c>
      <c r="Q8" s="24" t="s">
        <v>36</v>
      </c>
      <c r="R8" s="51" t="s">
        <v>32</v>
      </c>
      <c r="S8" s="56"/>
      <c r="T8" s="57"/>
      <c r="U8" s="52" t="s">
        <v>32</v>
      </c>
      <c r="V8" s="57"/>
      <c r="W8" s="57"/>
      <c r="X8" s="58"/>
    </row>
    <row r="9" spans="1:24" ht="21" x14ac:dyDescent="0.25">
      <c r="A9" s="48"/>
      <c r="B9" s="21"/>
      <c r="C9" s="49"/>
      <c r="D9" s="23"/>
      <c r="E9" s="22"/>
      <c r="F9" s="22"/>
      <c r="G9" s="22"/>
      <c r="H9" s="22"/>
      <c r="I9" s="22"/>
      <c r="J9" s="22"/>
      <c r="K9" s="22"/>
      <c r="L9" s="22"/>
      <c r="M9" s="22"/>
      <c r="N9" s="22"/>
      <c r="O9" s="100"/>
      <c r="P9" s="92"/>
      <c r="Q9" s="20"/>
      <c r="R9" s="51"/>
      <c r="S9" s="56"/>
      <c r="T9" s="57"/>
      <c r="U9" s="52"/>
      <c r="V9" s="57"/>
      <c r="W9" s="57"/>
      <c r="X9" s="58"/>
    </row>
    <row r="10" spans="1:24" ht="25.5" x14ac:dyDescent="0.25">
      <c r="A10" s="165" t="s">
        <v>45</v>
      </c>
      <c r="B10" s="165" t="s">
        <v>46</v>
      </c>
      <c r="C10" s="49"/>
      <c r="D10" s="10" t="s">
        <v>89</v>
      </c>
      <c r="E10" s="17"/>
      <c r="F10" s="17"/>
      <c r="G10" s="17"/>
      <c r="H10" s="17"/>
      <c r="I10" s="17"/>
      <c r="J10" s="17"/>
      <c r="K10" s="17"/>
      <c r="L10" s="17"/>
      <c r="M10" s="17"/>
      <c r="N10" s="17"/>
      <c r="O10" s="93"/>
      <c r="P10" s="95" t="str">
        <f>CONCATENATE(IF(R10="X",R$3&amp;CHAR(10),""),IF(S10="X",S$3&amp;CHAR(10),""),IF(T10="X",T$3&amp;CHAR(10),""),IF(U10="X",U$3&amp;CHAR(10),""),IF(V10="X",V$3&amp;CHAR(10),""),IF(W10="X",W$3&amp;CHAR(10),""),IF(X10="X",X$3&amp;CHAR(10),""),)</f>
        <v/>
      </c>
      <c r="Q10" s="12"/>
      <c r="R10" s="51"/>
      <c r="S10" s="56"/>
      <c r="T10" s="57"/>
      <c r="U10" s="52"/>
      <c r="V10" s="57"/>
      <c r="W10" s="57"/>
      <c r="X10" s="58"/>
    </row>
    <row r="11" spans="1:24" ht="84" customHeight="1" x14ac:dyDescent="0.25">
      <c r="A11" s="166"/>
      <c r="B11" s="166"/>
      <c r="C11" s="49" t="s">
        <v>31</v>
      </c>
      <c r="D11" s="10" t="s">
        <v>90</v>
      </c>
      <c r="E11" s="47"/>
      <c r="F11" s="47" t="s">
        <v>32</v>
      </c>
      <c r="G11" s="47"/>
      <c r="H11" s="47"/>
      <c r="I11" s="47"/>
      <c r="J11" s="47"/>
      <c r="K11" s="47"/>
      <c r="L11" s="47"/>
      <c r="M11" s="47"/>
      <c r="N11" s="47"/>
      <c r="O11" s="101" t="s">
        <v>151</v>
      </c>
      <c r="P11" s="152" t="str">
        <f>CONCATENATE(IF(R11="X",R$3&amp;CHAR(10),""),IF(S11="X",S$3&amp;CHAR(10),""),IF(T11="X",T$3&amp;CHAR(10),""),IF(U11="X",U$3&amp;CHAR(10),""),IF(V11="X",V$3&amp;CHAR(10),""),IF(W11="X",W$3&amp;CHAR(10),""),IF(X11="X",X$3&amp;CHAR(10),""))</f>
        <v/>
      </c>
      <c r="Q11" s="11" t="s">
        <v>36</v>
      </c>
      <c r="R11" s="51"/>
      <c r="S11" s="56"/>
      <c r="T11" s="57"/>
      <c r="U11" s="52"/>
      <c r="V11" s="57"/>
      <c r="W11" s="57"/>
      <c r="X11" s="58"/>
    </row>
    <row r="12" spans="1:24" ht="81.599999999999994" customHeight="1" x14ac:dyDescent="0.25">
      <c r="A12" s="166"/>
      <c r="B12" s="166"/>
      <c r="C12" s="49" t="s">
        <v>35</v>
      </c>
      <c r="D12" s="10" t="s">
        <v>91</v>
      </c>
      <c r="E12" s="47"/>
      <c r="F12" s="47" t="s">
        <v>32</v>
      </c>
      <c r="G12" s="47"/>
      <c r="H12" s="47"/>
      <c r="I12" s="47"/>
      <c r="J12" s="47"/>
      <c r="K12" s="47"/>
      <c r="L12" s="47"/>
      <c r="M12" s="47"/>
      <c r="N12" s="47"/>
      <c r="O12" s="101" t="s">
        <v>151</v>
      </c>
      <c r="P12" s="152" t="str">
        <f>CONCATENATE(IF(R12="X",R$3&amp;CHAR(10),""),IF(S12="X",S$3&amp;CHAR(10),""),IF(T12="X",T$3&amp;CHAR(10),""),IF(U12="X",U$3&amp;CHAR(10),""),IF(V12="X",V$3&amp;CHAR(10),""),IF(W12="X",W$3&amp;CHAR(10),""),IF(X12="X",X$3&amp;CHAR(10),""),)</f>
        <v/>
      </c>
      <c r="Q12" s="11" t="s">
        <v>36</v>
      </c>
      <c r="R12" s="51"/>
      <c r="S12" s="56"/>
      <c r="T12" s="57"/>
      <c r="U12" s="52"/>
      <c r="V12" s="57"/>
      <c r="W12" s="57"/>
      <c r="X12" s="58"/>
    </row>
    <row r="13" spans="1:24" ht="78" customHeight="1" x14ac:dyDescent="0.25">
      <c r="A13" s="167"/>
      <c r="B13" s="167"/>
      <c r="C13" s="49" t="s">
        <v>39</v>
      </c>
      <c r="D13" s="10" t="s">
        <v>92</v>
      </c>
      <c r="E13" s="47"/>
      <c r="F13" s="47" t="s">
        <v>32</v>
      </c>
      <c r="G13" s="47"/>
      <c r="H13" s="47"/>
      <c r="I13" s="47"/>
      <c r="J13" s="47"/>
      <c r="K13" s="47"/>
      <c r="L13" s="47"/>
      <c r="M13" s="47"/>
      <c r="N13" s="47"/>
      <c r="O13" s="101" t="s">
        <v>151</v>
      </c>
      <c r="P13" s="152" t="str">
        <f>CONCATENATE(IF(R13="X",R$3&amp;CHAR(10),""),IF(S13="X",S$3&amp;CHAR(10),""),IF(T13="X",T$3&amp;CHAR(10),""),IF(U13="X",U$3&amp;CHAR(10),""),IF(V13="X",V$3&amp;CHAR(10),""),IF(W13="X",W$3&amp;CHAR(10),""),IF(X13="X",X$3&amp;CHAR(10),""),)</f>
        <v/>
      </c>
      <c r="Q13" s="11" t="s">
        <v>36</v>
      </c>
      <c r="R13" s="51"/>
      <c r="S13" s="56"/>
      <c r="T13" s="57"/>
      <c r="U13" s="52"/>
      <c r="V13" s="57"/>
      <c r="W13" s="57"/>
      <c r="X13" s="58"/>
    </row>
    <row r="14" spans="1:24" ht="21.75" thickBot="1" x14ac:dyDescent="0.3">
      <c r="A14" s="48"/>
      <c r="B14" s="21"/>
      <c r="C14" s="78"/>
      <c r="D14" s="80"/>
      <c r="E14" s="81"/>
      <c r="F14" s="81"/>
      <c r="G14" s="81"/>
      <c r="H14" s="81"/>
      <c r="I14" s="81"/>
      <c r="J14" s="81"/>
      <c r="K14" s="81"/>
      <c r="L14" s="81"/>
      <c r="M14" s="81"/>
      <c r="N14" s="81"/>
      <c r="O14" s="102"/>
      <c r="P14" s="94"/>
      <c r="Q14" s="18"/>
      <c r="R14" s="60"/>
      <c r="S14" s="59"/>
      <c r="T14" s="59"/>
      <c r="U14" s="52"/>
      <c r="V14" s="59"/>
      <c r="W14" s="59"/>
      <c r="X14" s="59"/>
    </row>
    <row r="15" spans="1:24" ht="76.5" customHeight="1" x14ac:dyDescent="0.25">
      <c r="A15" s="165" t="s">
        <v>47</v>
      </c>
      <c r="B15" s="182" t="s">
        <v>48</v>
      </c>
      <c r="C15" s="178"/>
      <c r="D15" s="180" t="s">
        <v>93</v>
      </c>
      <c r="E15" s="79"/>
      <c r="F15" s="79" t="s">
        <v>32</v>
      </c>
      <c r="G15" s="79"/>
      <c r="H15" s="79"/>
      <c r="I15" s="79"/>
      <c r="J15" s="79"/>
      <c r="K15" s="79"/>
      <c r="L15" s="79"/>
      <c r="M15" s="79"/>
      <c r="N15" s="79"/>
      <c r="O15" s="103" t="s">
        <v>152</v>
      </c>
      <c r="P15" s="174" t="str">
        <f>CONCATENATE(IF(R15="X",R$3&amp;CHAR(10),""),IF(S15="X",S$3&amp;CHAR(10),""),IF(T15="X",T$3&amp;CHAR(10),""),IF(U15="X",U$3&amp;CHAR(10),""),IF(V15="X",V$3&amp;CHAR(10),""),IF(W15="X",W$3&amp;CHAR(10),""),IF(X15="X",X$3&amp;CHAR(10),""))</f>
        <v/>
      </c>
      <c r="Q15" s="11" t="s">
        <v>36</v>
      </c>
      <c r="R15" s="170"/>
      <c r="S15" s="172"/>
      <c r="T15" s="168"/>
      <c r="U15" s="176"/>
      <c r="V15" s="168"/>
      <c r="W15" s="168"/>
      <c r="X15" s="184"/>
    </row>
    <row r="16" spans="1:24" s="41" customFormat="1" ht="38.450000000000003" customHeight="1" thickBot="1" x14ac:dyDescent="0.3">
      <c r="A16" s="167"/>
      <c r="B16" s="183"/>
      <c r="C16" s="179"/>
      <c r="D16" s="181"/>
      <c r="E16" s="82"/>
      <c r="F16" s="82"/>
      <c r="G16" s="82"/>
      <c r="H16" s="82"/>
      <c r="I16" s="82"/>
      <c r="J16" s="82"/>
      <c r="K16" s="82"/>
      <c r="L16" s="82" t="s">
        <v>32</v>
      </c>
      <c r="M16" s="82"/>
      <c r="N16" s="82"/>
      <c r="O16" s="104" t="s">
        <v>139</v>
      </c>
      <c r="P16" s="175"/>
      <c r="Q16" s="11"/>
      <c r="R16" s="171"/>
      <c r="S16" s="173"/>
      <c r="T16" s="169"/>
      <c r="U16" s="177"/>
      <c r="V16" s="169"/>
      <c r="W16" s="169"/>
      <c r="X16" s="185"/>
    </row>
  </sheetData>
  <autoFilter ref="R1:R16"/>
  <mergeCells count="17">
    <mergeCell ref="X15:X16"/>
    <mergeCell ref="A3:B3"/>
    <mergeCell ref="A4:B4"/>
    <mergeCell ref="A5:B5"/>
    <mergeCell ref="A10:A13"/>
    <mergeCell ref="B10:B13"/>
    <mergeCell ref="W15:W16"/>
    <mergeCell ref="R15:R16"/>
    <mergeCell ref="S15:S16"/>
    <mergeCell ref="T15:T16"/>
    <mergeCell ref="P15:P16"/>
    <mergeCell ref="U15:U16"/>
    <mergeCell ref="V15:V16"/>
    <mergeCell ref="C15:C16"/>
    <mergeCell ref="D15:D16"/>
    <mergeCell ref="B15:B16"/>
    <mergeCell ref="A15:A16"/>
  </mergeCell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M47"/>
  <sheetViews>
    <sheetView topLeftCell="C1" workbookViewId="0">
      <pane ySplit="1" topLeftCell="A2" activePane="bottomLeft" state="frozen"/>
      <selection pane="bottomLeft" activeCell="E11" sqref="E11:E17"/>
    </sheetView>
  </sheetViews>
  <sheetFormatPr baseColWidth="10" defaultColWidth="8.85546875" defaultRowHeight="15" x14ac:dyDescent="0.25"/>
  <cols>
    <col min="1" max="1" width="12.140625" style="41" customWidth="1"/>
    <col min="2" max="2" width="14.7109375" style="41" customWidth="1"/>
    <col min="3" max="3" width="34.28515625" style="1" customWidth="1"/>
    <col min="4" max="4" width="30.140625" style="151" bestFit="1" customWidth="1"/>
    <col min="5" max="5" width="15.85546875" style="151" customWidth="1"/>
    <col min="6" max="6" width="33.42578125" style="151" bestFit="1" customWidth="1"/>
    <col min="7" max="7" width="8.140625" style="45" customWidth="1"/>
    <col min="8" max="8" width="7.7109375" style="41" bestFit="1" customWidth="1"/>
    <col min="9" max="9" width="11.28515625" style="41" bestFit="1" customWidth="1"/>
    <col min="10" max="10" width="15.42578125" style="41" bestFit="1" customWidth="1"/>
    <col min="11" max="11" width="8.85546875" style="45"/>
    <col min="12" max="12" width="20.7109375" style="45" bestFit="1" customWidth="1"/>
    <col min="13" max="13" width="12.42578125" style="41" customWidth="1"/>
    <col min="14" max="16384" width="8.85546875" style="41"/>
  </cols>
  <sheetData>
    <row r="1" spans="1:13" s="50" customFormat="1" ht="34.15" customHeight="1" x14ac:dyDescent="0.25">
      <c r="A1" s="117" t="s">
        <v>109</v>
      </c>
      <c r="B1" s="117" t="s">
        <v>24</v>
      </c>
      <c r="C1" s="117" t="s">
        <v>110</v>
      </c>
      <c r="D1" s="117" t="s">
        <v>244</v>
      </c>
      <c r="E1" s="118" t="s">
        <v>246</v>
      </c>
      <c r="F1" s="118" t="s">
        <v>243</v>
      </c>
      <c r="G1" s="118" t="s">
        <v>111</v>
      </c>
      <c r="H1" s="119" t="s">
        <v>120</v>
      </c>
      <c r="I1" s="120" t="s">
        <v>101</v>
      </c>
      <c r="J1" s="114" t="s">
        <v>102</v>
      </c>
      <c r="K1" s="115" t="s">
        <v>103</v>
      </c>
      <c r="L1" s="116" t="s">
        <v>104</v>
      </c>
      <c r="M1" s="116" t="s">
        <v>142</v>
      </c>
    </row>
    <row r="2" spans="1:13" s="50" customFormat="1" x14ac:dyDescent="0.25">
      <c r="A2" s="123"/>
      <c r="B2" s="124"/>
      <c r="C2" s="125"/>
      <c r="D2" s="143"/>
      <c r="E2" s="143"/>
      <c r="F2" s="143"/>
      <c r="G2" s="126"/>
      <c r="H2" s="127" t="s">
        <v>113</v>
      </c>
      <c r="I2" s="123"/>
      <c r="J2" s="63"/>
      <c r="K2" s="66"/>
      <c r="L2" s="64"/>
      <c r="M2" s="63"/>
    </row>
    <row r="3" spans="1:13" s="50" customFormat="1" x14ac:dyDescent="0.25">
      <c r="A3" s="128"/>
      <c r="B3" s="129"/>
      <c r="C3" s="130"/>
      <c r="D3" s="144"/>
      <c r="E3" s="144"/>
      <c r="F3" s="144"/>
      <c r="G3" s="131"/>
      <c r="H3" s="132"/>
      <c r="I3" s="128"/>
      <c r="J3" s="153"/>
      <c r="K3" s="65"/>
      <c r="L3" s="46"/>
    </row>
    <row r="4" spans="1:13" s="50" customFormat="1" ht="18.75" x14ac:dyDescent="0.25">
      <c r="A4" s="128"/>
      <c r="B4" s="133" t="s">
        <v>119</v>
      </c>
      <c r="C4" s="121" t="s">
        <v>114</v>
      </c>
      <c r="D4" s="145"/>
      <c r="E4" s="145"/>
      <c r="F4" s="145"/>
      <c r="G4" s="134">
        <v>1</v>
      </c>
      <c r="H4" s="135" t="s">
        <v>121</v>
      </c>
      <c r="I4" s="128">
        <v>1</v>
      </c>
      <c r="J4" s="153"/>
      <c r="K4" s="77" t="s">
        <v>60</v>
      </c>
      <c r="L4" s="46"/>
    </row>
    <row r="5" spans="1:13" s="50" customFormat="1" ht="18.75" x14ac:dyDescent="0.25">
      <c r="A5" s="128"/>
      <c r="B5" s="129"/>
      <c r="C5" s="122"/>
      <c r="D5" s="144"/>
      <c r="E5" s="144"/>
      <c r="F5" s="144"/>
      <c r="G5" s="131"/>
      <c r="H5" s="136"/>
      <c r="I5" s="128"/>
      <c r="J5" s="153"/>
      <c r="K5" s="77"/>
      <c r="L5" s="46"/>
    </row>
    <row r="6" spans="1:13" s="50" customFormat="1" ht="25.5" x14ac:dyDescent="0.25">
      <c r="A6" s="128"/>
      <c r="B6" s="133" t="s">
        <v>116</v>
      </c>
      <c r="C6" s="121" t="s">
        <v>115</v>
      </c>
      <c r="D6" s="145"/>
      <c r="E6" s="145"/>
      <c r="F6" s="145"/>
      <c r="G6" s="134">
        <v>1</v>
      </c>
      <c r="H6" s="135" t="s">
        <v>121</v>
      </c>
      <c r="I6" s="128">
        <v>1</v>
      </c>
      <c r="J6" s="153"/>
      <c r="K6" s="77" t="s">
        <v>122</v>
      </c>
      <c r="L6" s="46"/>
    </row>
    <row r="7" spans="1:13" s="50" customFormat="1" ht="18.75" x14ac:dyDescent="0.25">
      <c r="A7" s="128"/>
      <c r="B7" s="129"/>
      <c r="C7" s="122"/>
      <c r="D7" s="144"/>
      <c r="E7" s="144"/>
      <c r="F7" s="144"/>
      <c r="G7" s="131"/>
      <c r="H7" s="136"/>
      <c r="I7" s="128"/>
      <c r="J7" s="153"/>
      <c r="K7" s="77"/>
      <c r="L7" s="46"/>
    </row>
    <row r="8" spans="1:13" s="50" customFormat="1" ht="18.75" x14ac:dyDescent="0.25">
      <c r="A8" s="128"/>
      <c r="B8" s="133" t="s">
        <v>118</v>
      </c>
      <c r="C8" s="121" t="s">
        <v>117</v>
      </c>
      <c r="D8" s="145"/>
      <c r="E8" s="145"/>
      <c r="F8" s="145"/>
      <c r="G8" s="134">
        <v>1</v>
      </c>
      <c r="H8" s="135" t="s">
        <v>121</v>
      </c>
      <c r="I8" s="128">
        <v>1</v>
      </c>
      <c r="J8" s="153"/>
      <c r="K8" s="77" t="s">
        <v>108</v>
      </c>
      <c r="L8" s="46"/>
    </row>
    <row r="9" spans="1:13" s="43" customFormat="1" x14ac:dyDescent="0.25">
      <c r="A9" s="137"/>
      <c r="B9" s="137"/>
      <c r="C9" s="137"/>
      <c r="D9" s="146"/>
      <c r="E9" s="146"/>
      <c r="F9" s="146"/>
      <c r="G9" s="137"/>
      <c r="H9" s="138"/>
      <c r="I9" s="137"/>
      <c r="J9" s="154"/>
      <c r="K9" s="68"/>
      <c r="L9" s="69"/>
    </row>
    <row r="10" spans="1:13" s="42" customFormat="1" ht="18.75" x14ac:dyDescent="0.25">
      <c r="A10" s="128"/>
      <c r="B10" s="133" t="s">
        <v>123</v>
      </c>
      <c r="C10" s="121" t="s">
        <v>25</v>
      </c>
      <c r="D10" s="147"/>
      <c r="E10" s="147"/>
      <c r="F10" s="147"/>
      <c r="G10" s="139"/>
      <c r="H10" s="135">
        <v>0</v>
      </c>
      <c r="I10" s="128"/>
      <c r="J10" s="153"/>
      <c r="K10" s="77" t="s">
        <v>60</v>
      </c>
      <c r="L10" s="46" t="s">
        <v>60</v>
      </c>
      <c r="M10" s="163" t="s">
        <v>248</v>
      </c>
    </row>
    <row r="11" spans="1:13" s="42" customFormat="1" ht="12" customHeight="1" x14ac:dyDescent="0.25">
      <c r="A11" s="128"/>
      <c r="B11" s="129"/>
      <c r="C11" s="140"/>
      <c r="D11" s="158" t="str">
        <f>IFERROR(VLOOKUP(F11,Feuil1!A:B,2,0),"")</f>
        <v>JAR 25.601</v>
      </c>
      <c r="E11" s="148"/>
      <c r="F11" s="148" t="s">
        <v>242</v>
      </c>
      <c r="G11" s="122"/>
      <c r="H11" s="132"/>
      <c r="I11" s="128"/>
      <c r="J11" s="153"/>
      <c r="K11" s="77"/>
      <c r="L11" s="46"/>
      <c r="M11" s="163" t="s">
        <v>249</v>
      </c>
    </row>
    <row r="12" spans="1:13" s="42" customFormat="1" ht="12" customHeight="1" x14ac:dyDescent="0.25">
      <c r="A12" s="128"/>
      <c r="B12" s="129"/>
      <c r="C12" s="140"/>
      <c r="D12" s="158" t="str">
        <f>IFERROR(VLOOKUP(F12,Feuil1!A:B,2,0),"")</f>
        <v>JAR 25.777</v>
      </c>
      <c r="E12" s="148" t="s">
        <v>173</v>
      </c>
      <c r="F12" s="148" t="s">
        <v>55</v>
      </c>
      <c r="G12" s="122"/>
      <c r="H12" s="136"/>
      <c r="I12" s="131"/>
      <c r="J12" s="155"/>
      <c r="K12" s="77"/>
      <c r="L12" s="46"/>
      <c r="M12" s="163"/>
    </row>
    <row r="13" spans="1:13" s="42" customFormat="1" ht="12" customHeight="1" x14ac:dyDescent="0.25">
      <c r="A13" s="128"/>
      <c r="B13" s="129"/>
      <c r="C13" s="140"/>
      <c r="D13" s="158" t="str">
        <f>IFERROR(VLOOKUP(F13,Feuil1!A:B,2,0),"")</f>
        <v>JAR 25.831</v>
      </c>
      <c r="E13" s="148" t="s">
        <v>174</v>
      </c>
      <c r="F13" s="148" t="s">
        <v>59</v>
      </c>
      <c r="G13" s="122"/>
      <c r="H13" s="136"/>
      <c r="I13" s="131"/>
      <c r="J13" s="155"/>
      <c r="K13" s="77"/>
      <c r="L13" s="46"/>
    </row>
    <row r="14" spans="1:13" s="42" customFormat="1" ht="12" customHeight="1" x14ac:dyDescent="0.25">
      <c r="A14" s="128"/>
      <c r="B14" s="129"/>
      <c r="C14" s="140"/>
      <c r="D14" s="158" t="str">
        <f>IFERROR(VLOOKUP(F14,Feuil1!A:B,2,0),"")</f>
        <v>JAR 25.841</v>
      </c>
      <c r="E14" s="148"/>
      <c r="F14" s="148" t="s">
        <v>176</v>
      </c>
      <c r="G14" s="122"/>
      <c r="H14" s="136"/>
      <c r="I14" s="131"/>
      <c r="J14" s="155"/>
      <c r="K14" s="77"/>
      <c r="L14" s="46"/>
    </row>
    <row r="15" spans="1:13" s="42" customFormat="1" ht="12" customHeight="1" x14ac:dyDescent="0.25">
      <c r="A15" s="128"/>
      <c r="B15" s="129"/>
      <c r="C15" s="140"/>
      <c r="D15" s="158" t="str">
        <f>IFERROR(VLOOKUP(F15,Feuil1!A:B,2,0),"")</f>
        <v>JAR 25.843</v>
      </c>
      <c r="E15" s="148" t="s">
        <v>175</v>
      </c>
      <c r="F15" s="148" t="s">
        <v>62</v>
      </c>
      <c r="G15" s="122"/>
      <c r="H15" s="136"/>
      <c r="I15" s="131"/>
      <c r="J15" s="155"/>
      <c r="K15" s="77"/>
      <c r="L15" s="46"/>
    </row>
    <row r="16" spans="1:13" s="42" customFormat="1" ht="12" customHeight="1" x14ac:dyDescent="0.25">
      <c r="A16" s="128"/>
      <c r="B16" s="129"/>
      <c r="C16" s="140"/>
      <c r="D16" s="158" t="str">
        <f>IFERROR(VLOOKUP(F16,Feuil1!A:B,2,0),"")</f>
        <v>JAR 25.1301</v>
      </c>
      <c r="E16" s="148"/>
      <c r="F16" s="148" t="s">
        <v>72</v>
      </c>
      <c r="G16" s="122"/>
      <c r="H16" s="136"/>
      <c r="I16" s="131"/>
      <c r="J16" s="155"/>
      <c r="K16" s="77"/>
      <c r="L16" s="46"/>
    </row>
    <row r="17" spans="1:12" s="42" customFormat="1" ht="12" customHeight="1" x14ac:dyDescent="0.25">
      <c r="A17" s="128"/>
      <c r="B17" s="129"/>
      <c r="C17" s="140"/>
      <c r="D17" s="158" t="s">
        <v>247</v>
      </c>
      <c r="E17" s="148"/>
      <c r="F17" s="148" t="s">
        <v>75</v>
      </c>
      <c r="G17" s="122"/>
      <c r="H17" s="136"/>
      <c r="I17" s="131"/>
      <c r="J17" s="155"/>
      <c r="K17" s="77"/>
      <c r="L17" s="46"/>
    </row>
    <row r="18" spans="1:12" s="42" customFormat="1" ht="12" customHeight="1" x14ac:dyDescent="0.25">
      <c r="A18" s="128"/>
      <c r="B18" s="129"/>
      <c r="C18" s="140"/>
      <c r="D18" s="158" t="str">
        <f>IFERROR(VLOOKUP(F18,Feuil1!A:B,2,0),"")</f>
        <v>JAR 25.1357</v>
      </c>
      <c r="E18" s="148" t="s">
        <v>177</v>
      </c>
      <c r="F18" s="148" t="s">
        <v>78</v>
      </c>
      <c r="G18" s="122"/>
      <c r="H18" s="136"/>
      <c r="I18" s="131"/>
      <c r="J18" s="155"/>
      <c r="K18" s="77"/>
      <c r="L18" s="46"/>
    </row>
    <row r="19" spans="1:12" s="42" customFormat="1" ht="25.5" x14ac:dyDescent="0.25">
      <c r="A19" s="128"/>
      <c r="B19" s="129"/>
      <c r="C19" s="121" t="s">
        <v>170</v>
      </c>
      <c r="D19" s="159" t="str">
        <f>IFERROR(VLOOKUP(F19,Feuil1!A:B,2,0),"")</f>
        <v/>
      </c>
      <c r="E19" s="147"/>
      <c r="F19" s="147"/>
      <c r="G19" s="139"/>
      <c r="H19" s="135">
        <v>0</v>
      </c>
      <c r="I19" s="134"/>
      <c r="J19" s="156"/>
      <c r="K19" s="109" t="s">
        <v>60</v>
      </c>
      <c r="L19" s="108"/>
    </row>
    <row r="20" spans="1:12" s="42" customFormat="1" ht="21" customHeight="1" x14ac:dyDescent="0.25">
      <c r="A20" s="128"/>
      <c r="B20" s="129"/>
      <c r="C20" s="140"/>
      <c r="D20" s="158" t="str">
        <f>IFERROR(VLOOKUP(F20,Feuil1!A:B,2,0),"")</f>
        <v>JAR 25.601</v>
      </c>
      <c r="E20" s="148" t="e">
        <f>CONCATENATE(IF(AND(CCL!E15="X",CCL!#REF!=deliverables!F20),CCL!C15,""))</f>
        <v>#REF!</v>
      </c>
      <c r="F20" s="148" t="s">
        <v>242</v>
      </c>
      <c r="G20" s="122"/>
      <c r="H20" s="132"/>
      <c r="I20" s="128"/>
      <c r="J20" s="153"/>
      <c r="K20" s="77"/>
      <c r="L20" s="46" t="s">
        <v>250</v>
      </c>
    </row>
    <row r="21" spans="1:12" s="42" customFormat="1" ht="12" customHeight="1" x14ac:dyDescent="0.25">
      <c r="A21" s="128"/>
      <c r="B21" s="129"/>
      <c r="C21" s="140"/>
      <c r="D21" s="158" t="str">
        <f>IFERROR(VLOOKUP(F21,Feuil1!A:B,2,0),"")</f>
        <v>JAR 25.777</v>
      </c>
      <c r="E21" s="148" t="e">
        <f>CONCATENATE(IF(AND(CCL!#REF!="X",CCL!#REF!=deliverables!F21),CCL!#REF!,""))</f>
        <v>#REF!</v>
      </c>
      <c r="F21" s="148" t="s">
        <v>55</v>
      </c>
      <c r="G21" s="122"/>
      <c r="H21" s="136"/>
      <c r="I21" s="131"/>
      <c r="J21" s="155"/>
      <c r="K21" s="77"/>
      <c r="L21" s="46"/>
    </row>
    <row r="22" spans="1:12" s="42" customFormat="1" ht="12" customHeight="1" x14ac:dyDescent="0.25">
      <c r="A22" s="128"/>
      <c r="B22" s="129"/>
      <c r="C22" s="140"/>
      <c r="D22" s="158" t="str">
        <f>IFERROR(VLOOKUP(F22,Feuil1!A:B,2,0),"")</f>
        <v>CS 25.773</v>
      </c>
      <c r="E22" s="148" t="s">
        <v>175</v>
      </c>
      <c r="F22" s="148" t="s">
        <v>178</v>
      </c>
      <c r="G22" s="122"/>
      <c r="H22" s="136"/>
      <c r="I22" s="131"/>
      <c r="J22" s="155"/>
      <c r="K22" s="77"/>
      <c r="L22" s="46"/>
    </row>
    <row r="23" spans="1:12" s="42" customFormat="1" ht="12" customHeight="1" x14ac:dyDescent="0.25">
      <c r="A23" s="128"/>
      <c r="B23" s="129"/>
      <c r="C23" s="140"/>
      <c r="D23" s="158" t="str">
        <f>IFERROR(VLOOKUP(F23,Feuil1!A:B,2,0),"")</f>
        <v>JAR 25.831</v>
      </c>
      <c r="E23" s="148" t="s">
        <v>179</v>
      </c>
      <c r="F23" s="148" t="s">
        <v>180</v>
      </c>
      <c r="G23" s="122"/>
      <c r="H23" s="136"/>
      <c r="I23" s="131"/>
      <c r="J23" s="155"/>
      <c r="K23" s="77"/>
      <c r="L23" s="46"/>
    </row>
    <row r="24" spans="1:12" s="42" customFormat="1" ht="12" customHeight="1" x14ac:dyDescent="0.25">
      <c r="A24" s="128"/>
      <c r="B24" s="129"/>
      <c r="C24" s="140"/>
      <c r="D24" s="158" t="str">
        <f>IFERROR(VLOOKUP(F24,Feuil1!A:B,2,0),"")</f>
        <v>JAR 25.843</v>
      </c>
      <c r="E24" s="148" t="s">
        <v>175</v>
      </c>
      <c r="F24" s="148" t="s">
        <v>62</v>
      </c>
      <c r="G24" s="122"/>
      <c r="H24" s="136"/>
      <c r="I24" s="131"/>
      <c r="J24" s="155"/>
      <c r="K24" s="77"/>
      <c r="L24" s="46"/>
    </row>
    <row r="25" spans="1:12" s="42" customFormat="1" ht="12" customHeight="1" x14ac:dyDescent="0.25">
      <c r="A25" s="128"/>
      <c r="B25" s="129"/>
      <c r="C25" s="140"/>
      <c r="D25" s="158" t="str">
        <f>IFERROR(VLOOKUP(F25,Feuil1!A:B,2,0),"")</f>
        <v>JAR 25.1103</v>
      </c>
      <c r="E25" s="148" t="s">
        <v>181</v>
      </c>
      <c r="F25" s="148" t="s">
        <v>71</v>
      </c>
      <c r="G25" s="122"/>
      <c r="H25" s="136"/>
      <c r="I25" s="131"/>
      <c r="J25" s="155"/>
      <c r="K25" s="77"/>
      <c r="L25" s="46"/>
    </row>
    <row r="26" spans="1:12" s="42" customFormat="1" ht="12" customHeight="1" x14ac:dyDescent="0.25">
      <c r="A26" s="128"/>
      <c r="B26" s="129"/>
      <c r="C26" s="140"/>
      <c r="D26" s="158" t="str">
        <f>IFERROR(VLOOKUP(F26,Feuil1!A:B,2,0),"")</f>
        <v>JAR 25.1301</v>
      </c>
      <c r="E26" s="148" t="s">
        <v>182</v>
      </c>
      <c r="F26" s="148" t="s">
        <v>72</v>
      </c>
      <c r="G26" s="122"/>
      <c r="H26" s="136"/>
      <c r="I26" s="131"/>
      <c r="J26" s="155"/>
      <c r="K26" s="77"/>
      <c r="L26" s="46"/>
    </row>
    <row r="27" spans="1:12" s="42" customFormat="1" ht="12" customHeight="1" x14ac:dyDescent="0.25">
      <c r="A27" s="128"/>
      <c r="B27" s="129"/>
      <c r="C27" s="140"/>
      <c r="D27" s="158" t="str">
        <f>IFERROR(VLOOKUP(F27,Feuil1!A:B,2,0),"")</f>
        <v>JAR 25.1461</v>
      </c>
      <c r="E27" s="148" t="s">
        <v>181</v>
      </c>
      <c r="F27" s="148" t="s">
        <v>83</v>
      </c>
      <c r="G27" s="122"/>
      <c r="H27" s="136"/>
      <c r="I27" s="131"/>
      <c r="J27" s="155"/>
      <c r="K27" s="77"/>
      <c r="L27" s="46"/>
    </row>
    <row r="28" spans="1:12" s="42" customFormat="1" ht="12" customHeight="1" x14ac:dyDescent="0.25">
      <c r="A28" s="128"/>
      <c r="B28" s="129"/>
      <c r="C28" s="140"/>
      <c r="D28" s="158" t="str">
        <f>IFERROR(VLOOKUP(F28,Feuil1!A:B,2,0),"")</f>
        <v>JAR 25.1529</v>
      </c>
      <c r="E28" s="148"/>
      <c r="F28" s="148" t="s">
        <v>85</v>
      </c>
      <c r="G28" s="122"/>
      <c r="H28" s="132"/>
      <c r="I28" s="128"/>
      <c r="J28" s="153"/>
      <c r="K28" s="77"/>
      <c r="L28" s="46"/>
    </row>
    <row r="29" spans="1:12" s="42" customFormat="1" ht="18.75" x14ac:dyDescent="0.25">
      <c r="A29" s="128"/>
      <c r="B29" s="129"/>
      <c r="C29" s="121" t="s">
        <v>171</v>
      </c>
      <c r="D29" s="159" t="str">
        <f>IFERROR(VLOOKUP(F29,Feuil1!A:B,2,0),"")</f>
        <v/>
      </c>
      <c r="E29" s="147"/>
      <c r="F29" s="147"/>
      <c r="G29" s="139"/>
      <c r="H29" s="135">
        <v>0</v>
      </c>
      <c r="I29" s="134"/>
      <c r="J29" s="156"/>
      <c r="K29" s="109" t="s">
        <v>112</v>
      </c>
      <c r="L29" s="108" t="s">
        <v>112</v>
      </c>
    </row>
    <row r="30" spans="1:12" s="42" customFormat="1" ht="12" customHeight="1" x14ac:dyDescent="0.25">
      <c r="A30" s="128"/>
      <c r="B30" s="129"/>
      <c r="C30" s="140"/>
      <c r="D30" s="158" t="str">
        <f>IFERROR(VLOOKUP(F30,Feuil1!A:B,2,0),"")</f>
        <v>JAR 25.901</v>
      </c>
      <c r="E30" s="148" t="s">
        <v>183</v>
      </c>
      <c r="F30" s="148" t="s">
        <v>66</v>
      </c>
      <c r="G30" s="122"/>
      <c r="H30" s="132"/>
      <c r="I30" s="128"/>
      <c r="J30" s="153"/>
      <c r="K30" s="77"/>
      <c r="L30" s="46"/>
    </row>
    <row r="31" spans="1:12" s="42" customFormat="1" ht="12" customHeight="1" x14ac:dyDescent="0.25">
      <c r="A31" s="128"/>
      <c r="B31" s="129"/>
      <c r="C31" s="140"/>
      <c r="D31" s="158" t="str">
        <f>IFERROR(VLOOKUP(F31,Feuil1!A:B,2,0),"")</f>
        <v>JAR 25.903</v>
      </c>
      <c r="E31" s="148" t="s">
        <v>184</v>
      </c>
      <c r="F31" s="148" t="s">
        <v>67</v>
      </c>
      <c r="G31" s="122"/>
      <c r="H31" s="136"/>
      <c r="I31" s="131"/>
      <c r="J31" s="155"/>
      <c r="K31" s="77"/>
      <c r="L31" s="46"/>
    </row>
    <row r="32" spans="1:12" s="42" customFormat="1" ht="12" customHeight="1" x14ac:dyDescent="0.25">
      <c r="A32" s="128"/>
      <c r="B32" s="129"/>
      <c r="C32" s="140"/>
      <c r="D32" s="158" t="str">
        <f>IFERROR(VLOOKUP(F32,Feuil1!A:B,2,0),"")</f>
        <v>JAR 25.901</v>
      </c>
      <c r="E32" s="148" t="s">
        <v>181</v>
      </c>
      <c r="F32" s="148" t="s">
        <v>66</v>
      </c>
      <c r="G32" s="122"/>
      <c r="H32" s="136"/>
      <c r="I32" s="131"/>
      <c r="J32" s="155"/>
      <c r="K32" s="77"/>
      <c r="L32" s="46"/>
    </row>
    <row r="33" spans="1:12" s="42" customFormat="1" ht="12" customHeight="1" x14ac:dyDescent="0.25">
      <c r="A33" s="128"/>
      <c r="B33" s="129"/>
      <c r="C33" s="140"/>
      <c r="D33" s="158" t="str">
        <f>IFERROR(VLOOKUP(F33,Feuil1!A:B,2,0),"")</f>
        <v>JAR 25.1141</v>
      </c>
      <c r="E33" s="148"/>
      <c r="F33" s="148" t="s">
        <v>70</v>
      </c>
      <c r="G33" s="122"/>
      <c r="H33" s="136"/>
      <c r="I33" s="131"/>
      <c r="J33" s="155"/>
      <c r="K33" s="77"/>
      <c r="L33" s="46"/>
    </row>
    <row r="34" spans="1:12" s="42" customFormat="1" ht="25.5" x14ac:dyDescent="0.25">
      <c r="A34" s="128"/>
      <c r="B34" s="141"/>
      <c r="C34" s="121" t="s">
        <v>172</v>
      </c>
      <c r="D34" s="159" t="str">
        <f>IFERROR(VLOOKUP(F34,Feuil1!A:B,2,0),"")</f>
        <v/>
      </c>
      <c r="E34" s="147"/>
      <c r="F34" s="147"/>
      <c r="G34" s="139"/>
      <c r="H34" s="135">
        <v>0</v>
      </c>
      <c r="I34" s="134"/>
      <c r="J34" s="156"/>
      <c r="K34" s="109" t="s">
        <v>105</v>
      </c>
      <c r="L34" s="108" t="s">
        <v>106</v>
      </c>
    </row>
    <row r="35" spans="1:12" s="42" customFormat="1" ht="18.75" x14ac:dyDescent="0.25">
      <c r="A35" s="128"/>
      <c r="B35" s="141"/>
      <c r="C35" s="140"/>
      <c r="D35" s="158" t="str">
        <f>IFERROR(VLOOKUP(F35,Feuil1!A:B,2,0),"")</f>
        <v/>
      </c>
      <c r="E35" s="148"/>
      <c r="F35" s="148"/>
      <c r="G35" s="122"/>
      <c r="H35" s="136"/>
      <c r="I35" s="131"/>
      <c r="J35" s="155"/>
      <c r="K35" s="77"/>
      <c r="L35" s="46"/>
    </row>
    <row r="36" spans="1:12" s="42" customFormat="1" ht="18.75" x14ac:dyDescent="0.25">
      <c r="A36" s="128"/>
      <c r="B36" s="141"/>
      <c r="C36" s="121" t="s">
        <v>138</v>
      </c>
      <c r="D36" s="159" t="str">
        <f>IFERROR(VLOOKUP(F36,Feuil1!A:B,2,0),"")</f>
        <v/>
      </c>
      <c r="E36" s="147"/>
      <c r="F36" s="147"/>
      <c r="G36" s="139"/>
      <c r="H36" s="135">
        <v>0</v>
      </c>
      <c r="I36" s="134"/>
      <c r="J36" s="156"/>
      <c r="K36" s="109" t="s">
        <v>36</v>
      </c>
      <c r="L36" s="108" t="s">
        <v>107</v>
      </c>
    </row>
    <row r="37" spans="1:12" s="42" customFormat="1" ht="12" customHeight="1" x14ac:dyDescent="0.25">
      <c r="A37" s="128"/>
      <c r="B37" s="129"/>
      <c r="C37" s="140"/>
      <c r="D37" s="158" t="str">
        <f>IFERROR(VLOOKUP(F37,Feuil1!A:B,2,0),"")</f>
        <v>JAR 25.1191</v>
      </c>
      <c r="E37" s="148" t="s">
        <v>245</v>
      </c>
      <c r="F37" s="148" t="s">
        <v>137</v>
      </c>
      <c r="G37" s="122"/>
      <c r="H37" s="132"/>
      <c r="I37" s="128"/>
      <c r="J37" s="153"/>
      <c r="K37" s="77"/>
      <c r="L37" s="46"/>
    </row>
    <row r="38" spans="1:12" s="42" customFormat="1" ht="25.5" x14ac:dyDescent="0.25">
      <c r="A38" s="128"/>
      <c r="B38" s="133" t="s">
        <v>134</v>
      </c>
      <c r="C38" s="121" t="s">
        <v>133</v>
      </c>
      <c r="D38" s="159" t="str">
        <f>IFERROR(VLOOKUP(F38,Feuil1!A:B,2,0),"")</f>
        <v/>
      </c>
      <c r="E38" s="147"/>
      <c r="F38" s="147"/>
      <c r="G38" s="139"/>
      <c r="H38" s="135">
        <v>0</v>
      </c>
      <c r="I38" s="134"/>
      <c r="J38" s="156"/>
      <c r="K38" s="109" t="s">
        <v>105</v>
      </c>
      <c r="L38" s="108"/>
    </row>
    <row r="39" spans="1:12" s="42" customFormat="1" ht="31.5" customHeight="1" x14ac:dyDescent="0.25">
      <c r="A39" s="128"/>
      <c r="B39" s="129"/>
      <c r="C39" s="140"/>
      <c r="D39" s="158" t="str">
        <f>IFERROR(VLOOKUP(F39,Feuil1!A:B,2,0),"")</f>
        <v>JAR 25.X899</v>
      </c>
      <c r="E39" s="148" t="s">
        <v>175</v>
      </c>
      <c r="F39" s="148" t="s">
        <v>65</v>
      </c>
      <c r="G39" s="122"/>
      <c r="H39" s="132"/>
      <c r="I39" s="128"/>
      <c r="J39" s="153"/>
      <c r="K39" s="77"/>
      <c r="L39" s="46"/>
    </row>
    <row r="40" spans="1:12" s="42" customFormat="1" ht="34.5" customHeight="1" x14ac:dyDescent="0.25">
      <c r="A40" s="128"/>
      <c r="B40" s="129"/>
      <c r="C40" s="140"/>
      <c r="D40" s="158" t="str">
        <f>IFERROR(VLOOKUP(F40,Feuil1!A:B,2,0),"")</f>
        <v>CS25.1316</v>
      </c>
      <c r="E40" s="148"/>
      <c r="F40" s="148" t="s">
        <v>74</v>
      </c>
      <c r="G40" s="122"/>
      <c r="H40" s="136"/>
      <c r="I40" s="131"/>
      <c r="J40" s="155"/>
      <c r="K40" s="77"/>
      <c r="L40" s="46"/>
    </row>
    <row r="41" spans="1:12" s="42" customFormat="1" ht="12" customHeight="1" x14ac:dyDescent="0.25">
      <c r="A41" s="128"/>
      <c r="B41" s="129"/>
      <c r="C41" s="140"/>
      <c r="D41" s="158" t="str">
        <f>IFERROR(VLOOKUP(F41,Feuil1!A:B,2,0),"")</f>
        <v>JAR 25.1353</v>
      </c>
      <c r="E41" s="148" t="s">
        <v>175</v>
      </c>
      <c r="F41" s="148" t="s">
        <v>185</v>
      </c>
      <c r="G41" s="122"/>
      <c r="H41" s="136"/>
      <c r="I41" s="131"/>
      <c r="J41" s="155"/>
      <c r="K41" s="77"/>
      <c r="L41" s="46"/>
    </row>
    <row r="42" spans="1:12" s="42" customFormat="1" ht="12" customHeight="1" x14ac:dyDescent="0.25">
      <c r="A42" s="128"/>
      <c r="B42" s="129"/>
      <c r="C42" s="140"/>
      <c r="D42" s="158" t="str">
        <f>IFERROR(VLOOKUP(F42,Feuil1!A:B,2,0),"")</f>
        <v>JAR 25.1431</v>
      </c>
      <c r="E42" s="148" t="s">
        <v>186</v>
      </c>
      <c r="F42" s="148" t="s">
        <v>81</v>
      </c>
      <c r="G42" s="122"/>
      <c r="H42" s="136"/>
      <c r="I42" s="131"/>
      <c r="J42" s="155"/>
      <c r="K42" s="77"/>
      <c r="L42" s="46"/>
    </row>
    <row r="43" spans="1:12" s="42" customFormat="1" ht="38.25" customHeight="1" x14ac:dyDescent="0.25">
      <c r="A43" s="128"/>
      <c r="B43" s="129"/>
      <c r="C43" s="140"/>
      <c r="D43" s="158" t="str">
        <f>IFERROR(VLOOKUP(F43,Feuil1!A:B,2,0),"")</f>
        <v>CRI F-018 CS 25.899 (a)(3) Amdt 3 CS 25.1309 (a, b) Amdt 3 CS 25.1316 Amdt 3</v>
      </c>
      <c r="E43" s="148"/>
      <c r="F43" s="148" t="s">
        <v>125</v>
      </c>
      <c r="G43" s="122"/>
      <c r="H43" s="132"/>
      <c r="I43" s="128"/>
      <c r="J43" s="153"/>
      <c r="K43" s="77"/>
      <c r="L43" s="46"/>
    </row>
    <row r="44" spans="1:12" s="42" customFormat="1" ht="18.75" x14ac:dyDescent="0.25">
      <c r="A44" s="128"/>
      <c r="B44" s="141"/>
      <c r="C44" s="121" t="s">
        <v>26</v>
      </c>
      <c r="D44" s="159" t="str">
        <f>IFERROR(VLOOKUP(F44,Feuil1!A:B,2,0),"")</f>
        <v/>
      </c>
      <c r="E44" s="147"/>
      <c r="F44" s="147"/>
      <c r="G44" s="139"/>
      <c r="H44" s="135">
        <v>0</v>
      </c>
      <c r="I44" s="134"/>
      <c r="J44" s="156"/>
      <c r="K44" s="109" t="s">
        <v>57</v>
      </c>
      <c r="L44" s="108" t="s">
        <v>57</v>
      </c>
    </row>
    <row r="45" spans="1:12" s="42" customFormat="1" ht="12" customHeight="1" x14ac:dyDescent="0.25">
      <c r="A45" s="128"/>
      <c r="B45" s="129"/>
      <c r="C45" s="140"/>
      <c r="D45" s="158" t="str">
        <f>IFERROR(VLOOKUP(F45,Feuil1!A:B,2,0),"")</f>
        <v>JAR 25.1353</v>
      </c>
      <c r="E45" s="148" t="s">
        <v>175</v>
      </c>
      <c r="F45" s="148" t="s">
        <v>77</v>
      </c>
      <c r="G45" s="122"/>
      <c r="H45" s="132"/>
      <c r="I45" s="128"/>
      <c r="J45" s="153"/>
      <c r="K45" s="77"/>
      <c r="L45" s="46"/>
    </row>
    <row r="46" spans="1:12" s="42" customFormat="1" x14ac:dyDescent="0.25">
      <c r="A46" s="128"/>
      <c r="B46" s="141"/>
      <c r="C46" s="142"/>
      <c r="D46" s="158" t="str">
        <f>IFERROR(VLOOKUP(F46,Feuil1!A:B,2,0),"")</f>
        <v/>
      </c>
      <c r="E46" s="149"/>
      <c r="F46" s="149"/>
      <c r="G46" s="122"/>
      <c r="H46" s="132"/>
      <c r="I46" s="131"/>
      <c r="J46" s="155"/>
      <c r="K46" s="65"/>
      <c r="L46" s="46"/>
    </row>
    <row r="47" spans="1:12" ht="15.75" thickBot="1" x14ac:dyDescent="0.3">
      <c r="D47" s="150"/>
      <c r="E47" s="150"/>
      <c r="F47" s="150"/>
      <c r="H47" s="44"/>
      <c r="J47" s="157"/>
      <c r="K47" s="67"/>
    </row>
  </sheetData>
  <autoFilter ref="D1:D47"/>
  <hyperlinks>
    <hyperlink ref="M10" r:id="rId1"/>
    <hyperlink ref="M11" r:id="rId2"/>
  </hyperlinks>
  <pageMargins left="0.7" right="0.7" top="0.75" bottom="0.75" header="0.3" footer="0.3"/>
  <pageSetup paperSize="9" orientation="portrait" r:id="rId3"/>
  <drawing r:id="rId4"/>
  <legacyDrawing r:id="rId5"/>
  <mc:AlternateContent xmlns:mc="http://schemas.openxmlformats.org/markup-compatibility/2006">
    <mc:Choice Requires="x14">
      <controls>
        <mc:AlternateContent xmlns:mc="http://schemas.openxmlformats.org/markup-compatibility/2006">
          <mc:Choice Requires="x14">
            <control shapeId="1026" r:id="rId6" name="Button 2">
              <controlPr defaultSize="0" print="0" autoFill="0" autoPict="0" macro="[0]!suppression_espace">
                <anchor moveWithCells="1" sizeWithCells="1">
                  <from>
                    <xdr:col>22</xdr:col>
                    <xdr:colOff>466725</xdr:colOff>
                    <xdr:row>10</xdr:row>
                    <xdr:rowOff>57150</xdr:rowOff>
                  </from>
                  <to>
                    <xdr:col>22</xdr:col>
                    <xdr:colOff>466725</xdr:colOff>
                    <xdr:row>12</xdr:row>
                    <xdr:rowOff>38100</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B63"/>
  <sheetViews>
    <sheetView workbookViewId="0">
      <selection activeCell="F14" sqref="F14"/>
    </sheetView>
  </sheetViews>
  <sheetFormatPr baseColWidth="10" defaultRowHeight="15" x14ac:dyDescent="0.25"/>
  <cols>
    <col min="1" max="1" width="63.42578125" style="1" customWidth="1"/>
    <col min="2" max="2" width="38.28515625" style="1" customWidth="1"/>
  </cols>
  <sheetData>
    <row r="1" spans="1:2" x14ac:dyDescent="0.25">
      <c r="A1" s="40" t="s">
        <v>30</v>
      </c>
      <c r="B1" s="40" t="s">
        <v>232</v>
      </c>
    </row>
    <row r="2" spans="1:2" x14ac:dyDescent="0.25">
      <c r="A2" s="40" t="s">
        <v>33</v>
      </c>
      <c r="B2" s="40" t="s">
        <v>231</v>
      </c>
    </row>
    <row r="3" spans="1:2" x14ac:dyDescent="0.25">
      <c r="A3" s="40" t="s">
        <v>34</v>
      </c>
      <c r="B3" s="40" t="s">
        <v>230</v>
      </c>
    </row>
    <row r="4" spans="1:2" x14ac:dyDescent="0.25">
      <c r="A4" s="40" t="s">
        <v>37</v>
      </c>
      <c r="B4" s="40" t="s">
        <v>229</v>
      </c>
    </row>
    <row r="5" spans="1:2" x14ac:dyDescent="0.25">
      <c r="A5" s="40" t="s">
        <v>38</v>
      </c>
      <c r="B5" s="40" t="s">
        <v>154</v>
      </c>
    </row>
    <row r="6" spans="1:2" x14ac:dyDescent="0.25">
      <c r="A6" s="40" t="s">
        <v>40</v>
      </c>
      <c r="B6" s="40" t="s">
        <v>228</v>
      </c>
    </row>
    <row r="7" spans="1:2" x14ac:dyDescent="0.25">
      <c r="A7" s="40" t="s">
        <v>41</v>
      </c>
      <c r="B7" s="40" t="s">
        <v>227</v>
      </c>
    </row>
    <row r="8" spans="1:2" x14ac:dyDescent="0.25">
      <c r="A8" s="164" t="s">
        <v>233</v>
      </c>
      <c r="B8" s="164" t="s">
        <v>155</v>
      </c>
    </row>
    <row r="9" spans="1:2" x14ac:dyDescent="0.25">
      <c r="A9" s="164" t="s">
        <v>46</v>
      </c>
      <c r="B9" s="164" t="s">
        <v>226</v>
      </c>
    </row>
    <row r="10" spans="1:2" x14ac:dyDescent="0.25">
      <c r="A10" s="164" t="s">
        <v>48</v>
      </c>
      <c r="B10" s="164" t="s">
        <v>225</v>
      </c>
    </row>
    <row r="11" spans="1:2" x14ac:dyDescent="0.25">
      <c r="A11" s="164" t="s">
        <v>49</v>
      </c>
      <c r="B11" s="164" t="s">
        <v>224</v>
      </c>
    </row>
    <row r="12" spans="1:2" x14ac:dyDescent="0.25">
      <c r="A12" s="164" t="s">
        <v>50</v>
      </c>
      <c r="B12" s="164" t="s">
        <v>223</v>
      </c>
    </row>
    <row r="13" spans="1:2" x14ac:dyDescent="0.25">
      <c r="A13" s="164" t="s">
        <v>51</v>
      </c>
      <c r="B13" s="164" t="s">
        <v>222</v>
      </c>
    </row>
    <row r="14" spans="1:2" x14ac:dyDescent="0.25">
      <c r="A14" s="164" t="s">
        <v>52</v>
      </c>
      <c r="B14" s="164" t="s">
        <v>221</v>
      </c>
    </row>
    <row r="15" spans="1:2" x14ac:dyDescent="0.25">
      <c r="A15" s="164" t="s">
        <v>53</v>
      </c>
      <c r="B15" s="164" t="s">
        <v>220</v>
      </c>
    </row>
    <row r="16" spans="1:2" x14ac:dyDescent="0.25">
      <c r="A16" s="164" t="s">
        <v>54</v>
      </c>
      <c r="B16" s="164" t="s">
        <v>156</v>
      </c>
    </row>
    <row r="17" spans="1:2" x14ac:dyDescent="0.25">
      <c r="A17" s="164" t="s">
        <v>55</v>
      </c>
      <c r="B17" s="164" t="s">
        <v>219</v>
      </c>
    </row>
    <row r="18" spans="1:2" ht="30" x14ac:dyDescent="0.25">
      <c r="A18" s="164" t="s">
        <v>56</v>
      </c>
      <c r="B18" s="164" t="s">
        <v>218</v>
      </c>
    </row>
    <row r="19" spans="1:2" x14ac:dyDescent="0.25">
      <c r="A19" s="164" t="s">
        <v>58</v>
      </c>
      <c r="B19" s="164" t="s">
        <v>217</v>
      </c>
    </row>
    <row r="20" spans="1:2" x14ac:dyDescent="0.25">
      <c r="A20" s="164" t="s">
        <v>59</v>
      </c>
      <c r="B20" s="164" t="s">
        <v>157</v>
      </c>
    </row>
    <row r="21" spans="1:2" x14ac:dyDescent="0.25">
      <c r="A21" s="164" t="s">
        <v>61</v>
      </c>
      <c r="B21" s="164" t="s">
        <v>216</v>
      </c>
    </row>
    <row r="22" spans="1:2" x14ac:dyDescent="0.25">
      <c r="A22" s="164" t="s">
        <v>62</v>
      </c>
      <c r="B22" s="164" t="s">
        <v>158</v>
      </c>
    </row>
    <row r="23" spans="1:2" x14ac:dyDescent="0.25">
      <c r="A23" s="164" t="s">
        <v>63</v>
      </c>
      <c r="B23" s="164" t="s">
        <v>215</v>
      </c>
    </row>
    <row r="24" spans="1:2" x14ac:dyDescent="0.25">
      <c r="A24" s="164" t="s">
        <v>64</v>
      </c>
      <c r="B24" s="164" t="s">
        <v>214</v>
      </c>
    </row>
    <row r="25" spans="1:2" ht="30" x14ac:dyDescent="0.25">
      <c r="A25" s="164" t="s">
        <v>65</v>
      </c>
      <c r="B25" s="164" t="s">
        <v>213</v>
      </c>
    </row>
    <row r="26" spans="1:2" x14ac:dyDescent="0.25">
      <c r="A26" s="164" t="s">
        <v>66</v>
      </c>
      <c r="B26" s="164" t="s">
        <v>163</v>
      </c>
    </row>
    <row r="27" spans="1:2" x14ac:dyDescent="0.25">
      <c r="A27" s="164" t="s">
        <v>67</v>
      </c>
      <c r="B27" s="164" t="s">
        <v>164</v>
      </c>
    </row>
    <row r="28" spans="1:2" x14ac:dyDescent="0.25">
      <c r="A28" s="164" t="s">
        <v>68</v>
      </c>
      <c r="B28" s="164" t="s">
        <v>165</v>
      </c>
    </row>
    <row r="29" spans="1:2" x14ac:dyDescent="0.25">
      <c r="A29" s="164" t="s">
        <v>69</v>
      </c>
      <c r="B29" s="164" t="s">
        <v>212</v>
      </c>
    </row>
    <row r="30" spans="1:2" x14ac:dyDescent="0.25">
      <c r="A30" s="164" t="s">
        <v>234</v>
      </c>
      <c r="B30" s="164" t="s">
        <v>211</v>
      </c>
    </row>
    <row r="31" spans="1:2" x14ac:dyDescent="0.25">
      <c r="A31" s="164" t="s">
        <v>235</v>
      </c>
      <c r="B31" s="164" t="s">
        <v>166</v>
      </c>
    </row>
    <row r="32" spans="1:2" x14ac:dyDescent="0.25">
      <c r="A32" s="164" t="s">
        <v>70</v>
      </c>
      <c r="B32" s="164" t="s">
        <v>210</v>
      </c>
    </row>
    <row r="33" spans="1:2" x14ac:dyDescent="0.25">
      <c r="A33" s="164" t="s">
        <v>71</v>
      </c>
      <c r="B33" s="164" t="s">
        <v>159</v>
      </c>
    </row>
    <row r="34" spans="1:2" x14ac:dyDescent="0.25">
      <c r="A34" s="164" t="s">
        <v>137</v>
      </c>
      <c r="B34" s="164" t="s">
        <v>136</v>
      </c>
    </row>
    <row r="35" spans="1:2" x14ac:dyDescent="0.25">
      <c r="A35" s="164" t="s">
        <v>236</v>
      </c>
      <c r="B35" s="164" t="s">
        <v>209</v>
      </c>
    </row>
    <row r="36" spans="1:2" ht="30" x14ac:dyDescent="0.25">
      <c r="A36" s="164" t="s">
        <v>237</v>
      </c>
      <c r="B36" s="164" t="s">
        <v>208</v>
      </c>
    </row>
    <row r="37" spans="1:2" x14ac:dyDescent="0.25">
      <c r="A37" s="164" t="s">
        <v>72</v>
      </c>
      <c r="B37" s="164" t="s">
        <v>160</v>
      </c>
    </row>
    <row r="38" spans="1:2" x14ac:dyDescent="0.25">
      <c r="A38" s="164" t="s">
        <v>73</v>
      </c>
      <c r="B38" s="164" t="s">
        <v>207</v>
      </c>
    </row>
    <row r="39" spans="1:2" x14ac:dyDescent="0.25">
      <c r="A39" s="164" t="s">
        <v>238</v>
      </c>
      <c r="B39" s="164" t="s">
        <v>206</v>
      </c>
    </row>
    <row r="40" spans="1:2" x14ac:dyDescent="0.25">
      <c r="A40" s="164" t="s">
        <v>74</v>
      </c>
      <c r="B40" s="164" t="s">
        <v>169</v>
      </c>
    </row>
    <row r="41" spans="1:2" x14ac:dyDescent="0.25">
      <c r="A41" s="164" t="s">
        <v>75</v>
      </c>
      <c r="B41" s="164" t="s">
        <v>205</v>
      </c>
    </row>
    <row r="42" spans="1:2" x14ac:dyDescent="0.25">
      <c r="A42" s="164" t="s">
        <v>76</v>
      </c>
      <c r="B42" s="164" t="s">
        <v>204</v>
      </c>
    </row>
    <row r="43" spans="1:2" x14ac:dyDescent="0.25">
      <c r="A43" s="164" t="s">
        <v>77</v>
      </c>
      <c r="B43" s="164" t="s">
        <v>167</v>
      </c>
    </row>
    <row r="44" spans="1:2" x14ac:dyDescent="0.25">
      <c r="A44" s="164" t="s">
        <v>78</v>
      </c>
      <c r="B44" s="164" t="s">
        <v>203</v>
      </c>
    </row>
    <row r="45" spans="1:2" x14ac:dyDescent="0.25">
      <c r="A45" s="164" t="s">
        <v>79</v>
      </c>
      <c r="B45" s="164" t="s">
        <v>202</v>
      </c>
    </row>
    <row r="46" spans="1:2" x14ac:dyDescent="0.25">
      <c r="A46" s="164" t="s">
        <v>80</v>
      </c>
      <c r="B46" s="164" t="s">
        <v>201</v>
      </c>
    </row>
    <row r="47" spans="1:2" x14ac:dyDescent="0.25">
      <c r="A47" s="164" t="s">
        <v>81</v>
      </c>
      <c r="B47" s="164" t="s">
        <v>168</v>
      </c>
    </row>
    <row r="48" spans="1:2" x14ac:dyDescent="0.25">
      <c r="A48" s="164" t="s">
        <v>82</v>
      </c>
      <c r="B48" s="164" t="s">
        <v>200</v>
      </c>
    </row>
    <row r="49" spans="1:2" x14ac:dyDescent="0.25">
      <c r="A49" s="164" t="s">
        <v>83</v>
      </c>
      <c r="B49" s="164" t="s">
        <v>161</v>
      </c>
    </row>
    <row r="50" spans="1:2" x14ac:dyDescent="0.25">
      <c r="A50" s="164" t="s">
        <v>84</v>
      </c>
      <c r="B50" s="164" t="s">
        <v>199</v>
      </c>
    </row>
    <row r="51" spans="1:2" x14ac:dyDescent="0.25">
      <c r="A51" s="164" t="s">
        <v>239</v>
      </c>
      <c r="B51" s="164" t="s">
        <v>198</v>
      </c>
    </row>
    <row r="52" spans="1:2" ht="30" x14ac:dyDescent="0.25">
      <c r="A52" s="164" t="s">
        <v>240</v>
      </c>
      <c r="B52" s="164" t="s">
        <v>197</v>
      </c>
    </row>
    <row r="53" spans="1:2" x14ac:dyDescent="0.25">
      <c r="A53" s="164" t="s">
        <v>85</v>
      </c>
      <c r="B53" s="164" t="s">
        <v>162</v>
      </c>
    </row>
    <row r="54" spans="1:2" x14ac:dyDescent="0.25">
      <c r="A54" s="164" t="s">
        <v>241</v>
      </c>
      <c r="B54" s="164" t="s">
        <v>196</v>
      </c>
    </row>
    <row r="55" spans="1:2" ht="30" x14ac:dyDescent="0.25">
      <c r="A55" s="164" t="s">
        <v>124</v>
      </c>
      <c r="B55" s="164" t="s">
        <v>195</v>
      </c>
    </row>
    <row r="56" spans="1:2" ht="30" x14ac:dyDescent="0.25">
      <c r="A56" s="164" t="s">
        <v>125</v>
      </c>
      <c r="B56" s="164" t="s">
        <v>194</v>
      </c>
    </row>
    <row r="57" spans="1:2" ht="45" x14ac:dyDescent="0.25">
      <c r="A57" s="164" t="s">
        <v>126</v>
      </c>
      <c r="B57" s="164" t="s">
        <v>193</v>
      </c>
    </row>
    <row r="58" spans="1:2" ht="30" x14ac:dyDescent="0.25">
      <c r="A58" s="164" t="s">
        <v>127</v>
      </c>
      <c r="B58" s="164" t="s">
        <v>192</v>
      </c>
    </row>
    <row r="59" spans="1:2" ht="30" x14ac:dyDescent="0.25">
      <c r="A59" s="40" t="s">
        <v>128</v>
      </c>
      <c r="B59" s="40" t="s">
        <v>191</v>
      </c>
    </row>
    <row r="60" spans="1:2" ht="30" x14ac:dyDescent="0.25">
      <c r="A60" s="40" t="s">
        <v>129</v>
      </c>
      <c r="B60" s="40" t="s">
        <v>190</v>
      </c>
    </row>
    <row r="61" spans="1:2" ht="30" x14ac:dyDescent="0.25">
      <c r="A61" s="40" t="s">
        <v>130</v>
      </c>
      <c r="B61" s="40" t="s">
        <v>189</v>
      </c>
    </row>
    <row r="62" spans="1:2" ht="30" x14ac:dyDescent="0.25">
      <c r="A62" s="40" t="s">
        <v>131</v>
      </c>
      <c r="B62" s="40" t="s">
        <v>187</v>
      </c>
    </row>
    <row r="63" spans="1:2" ht="30" x14ac:dyDescent="0.25">
      <c r="A63" s="40" t="s">
        <v>132</v>
      </c>
      <c r="B63" s="40" t="s">
        <v>188</v>
      </c>
    </row>
  </sheetData>
  <autoFilter ref="A1:A293"/>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HISTORIC</vt:lpstr>
      <vt:lpstr>CCL</vt:lpstr>
      <vt:lpstr>deliverables</vt:lpstr>
      <vt:lpstr>Feuil1</vt:lpstr>
    </vt:vector>
  </TitlesOfParts>
  <Company>ATR</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SERAFINO, ALFREDO</dc:creator>
  <cp:lastModifiedBy>KENNOU, OMAR (DAVIDSON)</cp:lastModifiedBy>
  <dcterms:created xsi:type="dcterms:W3CDTF">2018-02-16T10:11:06Z</dcterms:created>
  <dcterms:modified xsi:type="dcterms:W3CDTF">2018-03-15T09:42:18Z</dcterms:modified>
</cp:coreProperties>
</file>